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N:\Splinter.David\Private\Auten - Oxford summary article\"/>
    </mc:Choice>
  </mc:AlternateContent>
  <xr:revisionPtr revIDLastSave="0" documentId="13_ncr:1_{EE688EBE-6728-414E-944D-95863773BB74}" xr6:coauthVersionLast="44" xr6:coauthVersionMax="44" xr10:uidLastSave="{00000000-0000-0000-0000-000000000000}"/>
  <bookViews>
    <workbookView xWindow="12045" yWindow="390" windowWidth="15600" windowHeight="14370" tabRatio="829" xr2:uid="{00000000-000D-0000-FFFF-FFFF00000000}"/>
  </bookViews>
  <sheets>
    <sheet name="Table1" sheetId="30" r:id="rId1"/>
    <sheet name="Tab2" sheetId="43" r:id="rId2"/>
    <sheet name="Fig1" sheetId="49" r:id="rId3"/>
    <sheet name="Fig2" sheetId="50" r:id="rId4"/>
    <sheet name="Fig 3" sheetId="32" r:id="rId5"/>
    <sheet name="Fig4" sheetId="44" r:id="rId6"/>
    <sheet name="AS-PSZ" sheetId="51" r:id="rId7"/>
    <sheet name="Growth" sheetId="35" r:id="rId8"/>
    <sheet name="TopRates" sheetId="37" r:id="rId9"/>
    <sheet name="Charitable" sheetId="42" r:id="rId10"/>
    <sheet name="Tab1-Details" sheetId="16" r:id="rId11"/>
    <sheet name="1962" sheetId="28" r:id="rId12"/>
    <sheet name="2014" sheetId="29" r:id="rId13"/>
    <sheet name="PSZ" sheetId="21" r:id="rId14"/>
  </sheets>
  <externalReferences>
    <externalReference r:id="rId15"/>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51" l="1"/>
  <c r="C34" i="51"/>
  <c r="D34" i="51"/>
  <c r="E34" i="51"/>
  <c r="B35" i="51"/>
  <c r="C35" i="51"/>
  <c r="D35" i="51"/>
  <c r="E35" i="51"/>
  <c r="B36" i="51"/>
  <c r="C36" i="51"/>
  <c r="D36" i="51"/>
  <c r="E36" i="51"/>
  <c r="B37" i="51"/>
  <c r="C37" i="51"/>
  <c r="D37" i="51"/>
  <c r="E37" i="51"/>
  <c r="B38" i="51"/>
  <c r="C38" i="51"/>
  <c r="D38" i="51"/>
  <c r="E38" i="51"/>
  <c r="B39" i="51"/>
  <c r="C39" i="51"/>
  <c r="D39" i="51"/>
  <c r="E39" i="51"/>
  <c r="B40" i="51"/>
  <c r="C40" i="51"/>
  <c r="D40" i="51"/>
  <c r="E40" i="51"/>
  <c r="B41" i="51"/>
  <c r="C41" i="51"/>
  <c r="D41" i="51"/>
  <c r="E41" i="51"/>
  <c r="B42" i="51"/>
  <c r="C42" i="51"/>
  <c r="D42" i="51"/>
  <c r="E42" i="51"/>
  <c r="B43" i="51"/>
  <c r="C43" i="51"/>
  <c r="D43" i="51"/>
  <c r="E43" i="51"/>
  <c r="B44" i="51"/>
  <c r="C44" i="51"/>
  <c r="D44" i="51"/>
  <c r="E44" i="51"/>
  <c r="B45" i="51"/>
  <c r="C45" i="51"/>
  <c r="D45" i="51"/>
  <c r="E45" i="51"/>
  <c r="B46" i="51"/>
  <c r="C46" i="51"/>
  <c r="D46" i="51"/>
  <c r="E46" i="51"/>
  <c r="B47" i="51"/>
  <c r="C47" i="51"/>
  <c r="D47" i="51"/>
  <c r="E47" i="51"/>
  <c r="B48" i="51"/>
  <c r="C48" i="51"/>
  <c r="D48" i="51"/>
  <c r="E48" i="51"/>
  <c r="B49" i="51"/>
  <c r="C49" i="51"/>
  <c r="D49" i="51"/>
  <c r="E49" i="51"/>
  <c r="B50" i="51"/>
  <c r="C50" i="51"/>
  <c r="D50" i="51"/>
  <c r="E50" i="51"/>
  <c r="B51" i="51"/>
  <c r="C51" i="51"/>
  <c r="D51" i="51"/>
  <c r="E51" i="51"/>
  <c r="B52" i="51"/>
  <c r="C52" i="51"/>
  <c r="D52" i="51"/>
  <c r="E52" i="51"/>
  <c r="B53" i="51"/>
  <c r="C53" i="51"/>
  <c r="D53" i="51"/>
  <c r="E53" i="51"/>
  <c r="B54" i="51"/>
  <c r="C54" i="51"/>
  <c r="D54" i="51"/>
  <c r="E54" i="51"/>
  <c r="B55" i="51"/>
  <c r="C55" i="51"/>
  <c r="D55" i="51"/>
  <c r="E55" i="51"/>
  <c r="B56" i="51"/>
  <c r="C56" i="51"/>
  <c r="D56" i="51"/>
  <c r="E56" i="51"/>
  <c r="B57" i="51"/>
  <c r="C57" i="51"/>
  <c r="D57" i="51"/>
  <c r="E57" i="51"/>
  <c r="B58" i="51"/>
  <c r="C58" i="51"/>
  <c r="D58" i="51"/>
  <c r="E58" i="51"/>
  <c r="B59" i="51"/>
  <c r="C59" i="51"/>
  <c r="D59" i="51"/>
  <c r="E59" i="51"/>
  <c r="B60" i="51"/>
  <c r="C60" i="51"/>
  <c r="D60" i="51"/>
  <c r="E60" i="51"/>
  <c r="B61" i="51"/>
  <c r="C61" i="51"/>
  <c r="D61" i="51"/>
  <c r="E61" i="51"/>
  <c r="B62" i="51"/>
  <c r="C62" i="51"/>
  <c r="D62" i="51"/>
  <c r="E62" i="51"/>
  <c r="B63" i="51"/>
  <c r="C63" i="51"/>
  <c r="D63" i="51"/>
  <c r="E63" i="51"/>
  <c r="B64" i="51"/>
  <c r="C64" i="51"/>
  <c r="D64" i="51"/>
  <c r="E64" i="51"/>
  <c r="B65" i="51"/>
  <c r="C65" i="51"/>
  <c r="D65" i="51"/>
  <c r="E65" i="51"/>
  <c r="B66" i="51"/>
  <c r="C66" i="51"/>
  <c r="D66" i="51"/>
  <c r="E66" i="51"/>
  <c r="B67" i="51"/>
  <c r="C67" i="51"/>
  <c r="D67" i="51"/>
  <c r="E67" i="51"/>
  <c r="B68" i="51"/>
  <c r="C68" i="51"/>
  <c r="D68" i="51"/>
  <c r="E68" i="51"/>
  <c r="B69" i="51"/>
  <c r="C69" i="51"/>
  <c r="D69" i="51"/>
  <c r="E69" i="51"/>
  <c r="B70" i="51"/>
  <c r="C70" i="51"/>
  <c r="D70" i="51"/>
  <c r="E70" i="51"/>
  <c r="B71" i="51"/>
  <c r="C71" i="51"/>
  <c r="D71" i="51"/>
  <c r="E71" i="51"/>
  <c r="B72" i="51"/>
  <c r="C72" i="51"/>
  <c r="D72" i="51"/>
  <c r="E72" i="51"/>
  <c r="B73" i="51"/>
  <c r="C73" i="51"/>
  <c r="D73" i="51"/>
  <c r="E73" i="51"/>
  <c r="B74" i="51"/>
  <c r="C74" i="51"/>
  <c r="D74" i="51"/>
  <c r="E74" i="51"/>
  <c r="B75" i="51"/>
  <c r="C75" i="51"/>
  <c r="D75" i="51"/>
  <c r="E75" i="51"/>
  <c r="B76" i="51"/>
  <c r="C76" i="51"/>
  <c r="D76" i="51"/>
  <c r="E76" i="51"/>
  <c r="B77" i="51"/>
  <c r="C77" i="51"/>
  <c r="D77" i="51"/>
  <c r="E77" i="51"/>
  <c r="B78" i="51"/>
  <c r="C78" i="51"/>
  <c r="D78" i="51"/>
  <c r="E78" i="51"/>
  <c r="B79" i="51"/>
  <c r="C79" i="51"/>
  <c r="D79" i="51"/>
  <c r="E79" i="51"/>
  <c r="B80" i="51"/>
  <c r="C80" i="51"/>
  <c r="D80" i="51"/>
  <c r="E80" i="51"/>
  <c r="B81" i="51"/>
  <c r="C81" i="51"/>
  <c r="D81" i="51"/>
  <c r="E81" i="51"/>
  <c r="B82" i="51"/>
  <c r="C82" i="51"/>
  <c r="D82" i="51"/>
  <c r="E82" i="51"/>
  <c r="B83" i="51"/>
  <c r="C83" i="51"/>
  <c r="D83" i="51"/>
  <c r="E83" i="51"/>
  <c r="B84" i="51"/>
  <c r="C84" i="51"/>
  <c r="D84" i="51"/>
  <c r="E84" i="51"/>
  <c r="B85" i="51"/>
  <c r="C85" i="51"/>
  <c r="D85" i="51"/>
  <c r="E85" i="51"/>
  <c r="B86" i="51"/>
  <c r="C86" i="51"/>
  <c r="D86" i="51"/>
  <c r="E86" i="51"/>
  <c r="B87" i="51"/>
  <c r="C87" i="51"/>
  <c r="D87" i="51"/>
  <c r="E87" i="51"/>
  <c r="B88" i="51"/>
  <c r="D88" i="51"/>
  <c r="E33" i="51"/>
  <c r="D33" i="51"/>
  <c r="C33" i="51" l="1"/>
  <c r="B33" i="51"/>
  <c r="C11" i="16" l="1"/>
  <c r="B11" i="16"/>
  <c r="C8" i="16"/>
  <c r="B8" i="16"/>
  <c r="C11" i="30"/>
  <c r="C8" i="30"/>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69" i="37"/>
  <c r="C70" i="37"/>
  <c r="C71" i="37"/>
  <c r="C72" i="37"/>
  <c r="C73" i="37"/>
  <c r="C74" i="37"/>
  <c r="C75" i="37"/>
  <c r="C76" i="37"/>
  <c r="C77" i="37"/>
  <c r="C78" i="37"/>
  <c r="C79" i="37"/>
  <c r="C80" i="37"/>
  <c r="C81" i="37"/>
  <c r="C82" i="37"/>
  <c r="C83" i="37"/>
  <c r="C84" i="37"/>
  <c r="C85" i="37"/>
  <c r="C86" i="37"/>
  <c r="C87" i="37"/>
  <c r="C88" i="37"/>
  <c r="C89" i="37"/>
  <c r="C90" i="37"/>
  <c r="C35" i="37"/>
  <c r="F35" i="50"/>
  <c r="H39" i="50"/>
  <c r="G39" i="50"/>
  <c r="F39" i="50"/>
  <c r="H37" i="50"/>
  <c r="G37" i="50"/>
  <c r="F37" i="50"/>
  <c r="H35" i="50"/>
  <c r="G35" i="50"/>
  <c r="D39" i="50"/>
  <c r="C39" i="50"/>
  <c r="D37" i="50"/>
  <c r="C37" i="50"/>
  <c r="D35" i="50"/>
  <c r="C35" i="50"/>
  <c r="B39" i="50"/>
  <c r="B37" i="50"/>
  <c r="B35" i="50"/>
  <c r="R46" i="44"/>
  <c r="R44" i="44"/>
  <c r="F88" i="49"/>
  <c r="F87" i="49"/>
  <c r="F86" i="49"/>
  <c r="F85" i="49"/>
  <c r="F84" i="49"/>
  <c r="F83" i="49"/>
  <c r="F82" i="49"/>
  <c r="F81" i="49"/>
  <c r="F80" i="49"/>
  <c r="F79" i="49"/>
  <c r="F78" i="49"/>
  <c r="F77" i="49"/>
  <c r="F76" i="49"/>
  <c r="F75" i="49"/>
  <c r="F74" i="49"/>
  <c r="F73" i="49"/>
  <c r="F72" i="49"/>
  <c r="F71" i="49"/>
  <c r="F70" i="49"/>
  <c r="F69" i="49"/>
  <c r="F68" i="49"/>
  <c r="F67" i="49"/>
  <c r="F66" i="49"/>
  <c r="F65" i="49"/>
  <c r="F64" i="49"/>
  <c r="F63" i="49"/>
  <c r="F62" i="49"/>
  <c r="F61" i="49"/>
  <c r="F60" i="49"/>
  <c r="F59" i="49"/>
  <c r="F58" i="49"/>
  <c r="F57" i="49"/>
  <c r="F56" i="49"/>
  <c r="F55" i="49"/>
  <c r="F54" i="49"/>
  <c r="F53" i="49"/>
  <c r="F52" i="49"/>
  <c r="F51" i="49"/>
  <c r="F50" i="49"/>
  <c r="F49" i="49"/>
  <c r="F48" i="49"/>
  <c r="F47" i="49"/>
  <c r="F46" i="49"/>
  <c r="F45" i="49"/>
  <c r="F44" i="49"/>
  <c r="F43" i="49"/>
  <c r="F42" i="49"/>
  <c r="F41" i="49"/>
  <c r="F40" i="49"/>
  <c r="F39" i="49"/>
  <c r="F38" i="49"/>
  <c r="F37" i="49"/>
  <c r="F36" i="49"/>
  <c r="F35" i="49"/>
  <c r="F34" i="49"/>
  <c r="F33" i="49"/>
  <c r="P46" i="44" l="1"/>
  <c r="O46" i="44"/>
  <c r="N46" i="44"/>
  <c r="M46" i="44"/>
  <c r="L46" i="44"/>
  <c r="K46" i="44"/>
  <c r="P44" i="44"/>
  <c r="O44" i="44"/>
  <c r="N44" i="44"/>
  <c r="M44" i="44"/>
  <c r="L44" i="44"/>
  <c r="K44" i="44"/>
  <c r="U45" i="44"/>
  <c r="U47" i="44"/>
  <c r="AA46" i="44"/>
  <c r="Z46" i="44"/>
  <c r="Y46" i="44"/>
  <c r="X46" i="44"/>
  <c r="W46" i="44"/>
  <c r="V46" i="44"/>
  <c r="V44" i="44"/>
  <c r="W44" i="44"/>
  <c r="X44" i="44"/>
  <c r="Y44" i="44"/>
  <c r="Z44" i="44"/>
  <c r="AA44" i="44"/>
  <c r="U96" i="44"/>
  <c r="U95" i="44"/>
  <c r="U94" i="44"/>
  <c r="U93" i="44"/>
  <c r="U92" i="44"/>
  <c r="U91" i="44"/>
  <c r="U90" i="44"/>
  <c r="U89" i="44"/>
  <c r="U88" i="44"/>
  <c r="U87" i="44"/>
  <c r="U86" i="44"/>
  <c r="U85" i="44"/>
  <c r="U84" i="44"/>
  <c r="U83" i="44"/>
  <c r="U82" i="44"/>
  <c r="U81" i="44"/>
  <c r="U80" i="44"/>
  <c r="U79" i="44"/>
  <c r="U78" i="44"/>
  <c r="U77" i="44"/>
  <c r="U76" i="44"/>
  <c r="U75" i="44"/>
  <c r="U74" i="44"/>
  <c r="U73" i="44"/>
  <c r="U72" i="44"/>
  <c r="U71" i="44"/>
  <c r="U70" i="44"/>
  <c r="U69" i="44"/>
  <c r="U68" i="44"/>
  <c r="U67" i="44"/>
  <c r="U66" i="44"/>
  <c r="U65" i="44"/>
  <c r="U64" i="44"/>
  <c r="U63" i="44"/>
  <c r="U62" i="44"/>
  <c r="U61" i="44"/>
  <c r="U60" i="44"/>
  <c r="U59" i="44"/>
  <c r="U58" i="44"/>
  <c r="U57" i="44"/>
  <c r="U56" i="44"/>
  <c r="U55" i="44"/>
  <c r="U54" i="44"/>
  <c r="U53" i="44"/>
  <c r="U52" i="44"/>
  <c r="U51" i="44"/>
  <c r="U50" i="44"/>
  <c r="U49" i="44"/>
  <c r="U48" i="44"/>
  <c r="U43" i="44"/>
  <c r="J96" i="44"/>
  <c r="B96" i="44"/>
  <c r="B106" i="44" s="1"/>
  <c r="J95" i="44"/>
  <c r="B95" i="44"/>
  <c r="J94" i="44"/>
  <c r="B94" i="44"/>
  <c r="J93" i="44"/>
  <c r="B93" i="44"/>
  <c r="J92" i="44"/>
  <c r="B92" i="44"/>
  <c r="J91" i="44"/>
  <c r="B91" i="44"/>
  <c r="J90" i="44"/>
  <c r="B90" i="44"/>
  <c r="J89" i="44"/>
  <c r="B89" i="44"/>
  <c r="J88" i="44"/>
  <c r="B88" i="44"/>
  <c r="J87" i="44"/>
  <c r="B87" i="44"/>
  <c r="J86" i="44"/>
  <c r="B86" i="44"/>
  <c r="J85" i="44"/>
  <c r="B85" i="44"/>
  <c r="J84" i="44"/>
  <c r="B84" i="44"/>
  <c r="J83" i="44"/>
  <c r="B83" i="44"/>
  <c r="J82" i="44"/>
  <c r="B82" i="44"/>
  <c r="J81" i="44"/>
  <c r="B81" i="44"/>
  <c r="B103" i="44" s="1"/>
  <c r="J80" i="44"/>
  <c r="B80" i="44"/>
  <c r="J79" i="44"/>
  <c r="B79" i="44"/>
  <c r="J78" i="44"/>
  <c r="B78" i="44"/>
  <c r="J77" i="44"/>
  <c r="B77" i="44"/>
  <c r="J76" i="44"/>
  <c r="B76" i="44"/>
  <c r="J75" i="44"/>
  <c r="B75" i="44"/>
  <c r="J74" i="44"/>
  <c r="B74" i="44"/>
  <c r="J73" i="44"/>
  <c r="B73" i="44"/>
  <c r="J72" i="44"/>
  <c r="B72" i="44"/>
  <c r="J71" i="44"/>
  <c r="B71" i="44"/>
  <c r="J70" i="44"/>
  <c r="B70" i="44"/>
  <c r="J69" i="44"/>
  <c r="B69" i="44"/>
  <c r="B109" i="44" s="1"/>
  <c r="J68" i="44"/>
  <c r="B68" i="44"/>
  <c r="J67" i="44"/>
  <c r="B67" i="44"/>
  <c r="J66" i="44"/>
  <c r="B66" i="44"/>
  <c r="J65" i="44"/>
  <c r="B65" i="44"/>
  <c r="J64" i="44"/>
  <c r="B64" i="44"/>
  <c r="J63" i="44"/>
  <c r="B63" i="44"/>
  <c r="J62" i="44"/>
  <c r="B62" i="44"/>
  <c r="J61" i="44"/>
  <c r="B61" i="44"/>
  <c r="J60" i="44"/>
  <c r="B60" i="44"/>
  <c r="J59" i="44"/>
  <c r="B59" i="44"/>
  <c r="J58" i="44"/>
  <c r="B58" i="44"/>
  <c r="J57" i="44"/>
  <c r="B57" i="44"/>
  <c r="J56" i="44"/>
  <c r="B56" i="44"/>
  <c r="J55" i="44"/>
  <c r="B55" i="44"/>
  <c r="J54" i="44"/>
  <c r="B54" i="44"/>
  <c r="J53" i="44"/>
  <c r="B53" i="44"/>
  <c r="J52" i="44"/>
  <c r="B52" i="44"/>
  <c r="J51" i="44"/>
  <c r="B51" i="44"/>
  <c r="J50" i="44"/>
  <c r="B50" i="44"/>
  <c r="J49" i="44"/>
  <c r="B49" i="44"/>
  <c r="J48" i="44"/>
  <c r="B48" i="44"/>
  <c r="J47" i="44"/>
  <c r="B47" i="44"/>
  <c r="B46" i="44"/>
  <c r="J45" i="44"/>
  <c r="B45" i="44"/>
  <c r="B44" i="44"/>
  <c r="J43" i="44"/>
  <c r="B43" i="44"/>
  <c r="B42" i="44"/>
  <c r="B41" i="44"/>
  <c r="B102" i="44" l="1"/>
  <c r="B105" i="44"/>
  <c r="B101" i="44"/>
  <c r="B107" i="44"/>
  <c r="B100" i="44"/>
  <c r="B104" i="44"/>
  <c r="J46" i="44"/>
  <c r="J107" i="44" s="1"/>
  <c r="J44" i="44"/>
  <c r="U100" i="44"/>
  <c r="U101" i="44"/>
  <c r="U109" i="44"/>
  <c r="U102" i="44"/>
  <c r="U103" i="44"/>
  <c r="U105" i="44"/>
  <c r="U104" i="44"/>
  <c r="U46" i="44"/>
  <c r="U44" i="44"/>
  <c r="J102" i="44"/>
  <c r="J105" i="44"/>
  <c r="J109" i="44"/>
  <c r="J104" i="44"/>
  <c r="J101" i="44"/>
  <c r="B99" i="44"/>
  <c r="J103" i="44"/>
  <c r="J100" i="44"/>
  <c r="J99" i="44" l="1"/>
  <c r="U99" i="44"/>
  <c r="U107" i="44"/>
  <c r="F77" i="28"/>
  <c r="F75" i="28" l="1"/>
  <c r="E63" i="28"/>
  <c r="F63" i="28"/>
  <c r="F86" i="28" l="1"/>
  <c r="G59" i="28"/>
  <c r="G60" i="28" s="1"/>
  <c r="F48" i="29" l="1"/>
  <c r="E48" i="29"/>
  <c r="G86" i="29"/>
  <c r="G87" i="29" s="1"/>
  <c r="G85" i="29"/>
  <c r="G84" i="29"/>
  <c r="G83" i="29"/>
  <c r="G82" i="29"/>
  <c r="G81" i="29"/>
  <c r="G80" i="29"/>
  <c r="G79" i="29"/>
  <c r="G78" i="29"/>
  <c r="G75" i="29"/>
  <c r="G76" i="29" s="1"/>
  <c r="G74" i="29"/>
  <c r="G73" i="29"/>
  <c r="G72" i="29"/>
  <c r="G71" i="29"/>
  <c r="G70" i="29"/>
  <c r="G69" i="29"/>
  <c r="G68" i="29"/>
  <c r="G67" i="29"/>
  <c r="G66" i="29"/>
  <c r="G65" i="29"/>
  <c r="G60" i="29"/>
  <c r="G61" i="29" s="1"/>
  <c r="G59" i="29"/>
  <c r="G58" i="29"/>
  <c r="G57" i="29"/>
  <c r="G56" i="29"/>
  <c r="G55" i="29"/>
  <c r="G54" i="29"/>
  <c r="G53" i="29"/>
  <c r="G52" i="29"/>
  <c r="G51" i="29"/>
  <c r="G38" i="29"/>
  <c r="G39" i="29"/>
  <c r="G40" i="29"/>
  <c r="G41" i="29"/>
  <c r="G42" i="29"/>
  <c r="G43" i="29"/>
  <c r="G44" i="29"/>
  <c r="G45" i="29"/>
  <c r="G46" i="29"/>
  <c r="G47" i="29"/>
  <c r="G49" i="29" s="1"/>
  <c r="G37" i="29"/>
  <c r="G78" i="28"/>
  <c r="G79" i="28"/>
  <c r="G80" i="28"/>
  <c r="G81" i="28"/>
  <c r="G83" i="28"/>
  <c r="G84" i="28"/>
  <c r="G85" i="28"/>
  <c r="G64" i="28"/>
  <c r="G65" i="28"/>
  <c r="G66" i="28"/>
  <c r="G67" i="28"/>
  <c r="G68" i="28"/>
  <c r="G69" i="28"/>
  <c r="G70" i="28"/>
  <c r="G71" i="28"/>
  <c r="G72" i="28"/>
  <c r="G73" i="28"/>
  <c r="G74" i="28"/>
  <c r="G75" i="28" s="1"/>
  <c r="G52" i="28"/>
  <c r="G53" i="28"/>
  <c r="G54" i="28"/>
  <c r="G55" i="28"/>
  <c r="G56" i="28"/>
  <c r="G57" i="28"/>
  <c r="G58" i="28"/>
  <c r="G50" i="28"/>
  <c r="G38" i="28"/>
  <c r="G39" i="28"/>
  <c r="G40" i="28"/>
  <c r="G41" i="28"/>
  <c r="G42" i="28"/>
  <c r="G43" i="28"/>
  <c r="G44" i="28"/>
  <c r="G45" i="28"/>
  <c r="G46" i="28"/>
  <c r="G47" i="28"/>
  <c r="G48" i="28" s="1"/>
  <c r="G37" i="28"/>
  <c r="G86" i="28" l="1"/>
  <c r="G82" i="28"/>
  <c r="H82" i="28" s="1"/>
  <c r="H65" i="28"/>
  <c r="H83" i="28"/>
  <c r="G48" i="29"/>
  <c r="B28" i="29"/>
  <c r="B37" i="42"/>
  <c r="B42" i="42"/>
  <c r="B43" i="42"/>
  <c r="B44" i="42"/>
  <c r="B45" i="42"/>
  <c r="B46" i="42"/>
  <c r="B47" i="42"/>
  <c r="B48" i="42"/>
  <c r="B49" i="42"/>
  <c r="B50" i="42"/>
  <c r="B51" i="42"/>
  <c r="B52" i="42"/>
  <c r="B53" i="42"/>
  <c r="B54" i="42"/>
  <c r="B55" i="42"/>
  <c r="B56" i="42"/>
  <c r="B57" i="42"/>
  <c r="B58" i="42"/>
  <c r="B59" i="42"/>
  <c r="B60" i="42"/>
  <c r="B61" i="42"/>
  <c r="B62" i="42"/>
  <c r="B64" i="42"/>
  <c r="B65" i="42"/>
  <c r="B66" i="42"/>
  <c r="B67" i="42"/>
  <c r="B68" i="42"/>
  <c r="B69" i="42"/>
  <c r="B70" i="42"/>
  <c r="B72" i="42"/>
  <c r="B73" i="42"/>
  <c r="B74" i="42"/>
  <c r="B76" i="42"/>
  <c r="B78" i="42"/>
  <c r="B80" i="42"/>
  <c r="B82" i="42"/>
  <c r="B84" i="42"/>
  <c r="B86" i="42"/>
  <c r="B88" i="42"/>
  <c r="B90" i="42"/>
  <c r="B92" i="42"/>
  <c r="B93" i="42"/>
  <c r="B94" i="42"/>
  <c r="B95" i="42"/>
  <c r="B96" i="42"/>
  <c r="B97" i="42"/>
  <c r="B98" i="42"/>
  <c r="B99" i="42"/>
  <c r="B100" i="42"/>
  <c r="B101" i="42"/>
  <c r="B102" i="42"/>
  <c r="B103" i="42"/>
  <c r="B104" i="42"/>
  <c r="B105" i="42"/>
  <c r="B106" i="42"/>
  <c r="B107" i="42"/>
  <c r="B108" i="42"/>
  <c r="B109" i="42"/>
  <c r="B110" i="42"/>
  <c r="B111" i="42"/>
  <c r="B112" i="42"/>
  <c r="B113" i="42"/>
  <c r="B114" i="42"/>
  <c r="B115" i="42"/>
  <c r="B116" i="42"/>
  <c r="B117" i="42"/>
  <c r="B118" i="42"/>
  <c r="B119" i="42"/>
  <c r="B120" i="42"/>
  <c r="B121" i="42"/>
  <c r="B122" i="42"/>
  <c r="B123" i="42"/>
  <c r="B124" i="42"/>
  <c r="B125" i="42"/>
  <c r="B126" i="42"/>
  <c r="B127" i="42"/>
  <c r="B128" i="42"/>
  <c r="B129" i="42"/>
  <c r="B130" i="42"/>
  <c r="B131" i="42"/>
  <c r="B132" i="42"/>
  <c r="D134" i="42"/>
  <c r="D133" i="42"/>
  <c r="D132" i="42"/>
  <c r="D131" i="42"/>
  <c r="D130" i="42"/>
  <c r="D129" i="42"/>
  <c r="D128" i="42"/>
  <c r="D127" i="42"/>
  <c r="D126" i="42"/>
  <c r="D125" i="42"/>
  <c r="D124" i="42"/>
  <c r="D123" i="42"/>
  <c r="D122" i="42"/>
  <c r="D121" i="42"/>
  <c r="D120" i="42"/>
  <c r="D119" i="42"/>
  <c r="D118" i="42"/>
  <c r="D117" i="42"/>
  <c r="D116" i="42"/>
  <c r="D115" i="42"/>
  <c r="D114" i="42"/>
  <c r="D113" i="42"/>
  <c r="D112" i="42"/>
  <c r="D111" i="42"/>
  <c r="D110" i="42"/>
  <c r="D109" i="42"/>
  <c r="D108" i="42"/>
  <c r="D107" i="42"/>
  <c r="D106" i="42"/>
  <c r="D105" i="42"/>
  <c r="D104" i="42"/>
  <c r="D103" i="42"/>
  <c r="D102" i="42"/>
  <c r="D101" i="42"/>
  <c r="D100" i="42"/>
  <c r="D99" i="42"/>
  <c r="D98" i="42"/>
  <c r="D97" i="42"/>
  <c r="D96" i="42"/>
  <c r="D95" i="42"/>
  <c r="D94" i="42"/>
  <c r="D93" i="42"/>
  <c r="D92" i="42"/>
  <c r="D90" i="42"/>
  <c r="D88" i="42"/>
  <c r="D86" i="42"/>
  <c r="D84" i="42"/>
  <c r="D82" i="42"/>
  <c r="D80" i="42"/>
  <c r="D78" i="42"/>
  <c r="D76" i="42"/>
  <c r="D74" i="42"/>
  <c r="D73" i="42"/>
  <c r="D72" i="42"/>
  <c r="D70" i="42"/>
  <c r="D69" i="42"/>
  <c r="D68" i="42"/>
  <c r="D67" i="42"/>
  <c r="D66" i="42"/>
  <c r="D65" i="42"/>
  <c r="D64" i="42"/>
  <c r="D62" i="42"/>
  <c r="D61" i="42"/>
  <c r="D60" i="42"/>
  <c r="D59" i="42"/>
  <c r="D58" i="42"/>
  <c r="D57" i="42"/>
  <c r="D56" i="42"/>
  <c r="D55" i="42"/>
  <c r="D54" i="42"/>
  <c r="D53" i="42"/>
  <c r="D52" i="42"/>
  <c r="D51" i="42"/>
  <c r="D50" i="42"/>
  <c r="D49" i="42"/>
  <c r="D48" i="42"/>
  <c r="D47" i="42"/>
  <c r="D46" i="42"/>
  <c r="D45" i="42"/>
  <c r="D44" i="42"/>
  <c r="D43" i="42"/>
  <c r="D42" i="42"/>
  <c r="D37" i="42"/>
  <c r="B31" i="37" l="1"/>
  <c r="B30" i="37" l="1"/>
  <c r="B32" i="37"/>
  <c r="F60" i="28"/>
  <c r="G11" i="30" l="1"/>
  <c r="G11" i="16"/>
  <c r="G8" i="30"/>
  <c r="G8" i="16"/>
  <c r="F11" i="30"/>
  <c r="F11" i="16"/>
  <c r="F8" i="30"/>
  <c r="F8" i="16"/>
  <c r="F49" i="29"/>
  <c r="F87" i="29"/>
  <c r="F76" i="29"/>
  <c r="F61" i="29"/>
  <c r="F48" i="28"/>
  <c r="A36" i="37" l="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J38" i="32" l="1"/>
  <c r="J40" i="32"/>
  <c r="J48" i="32"/>
  <c r="J56" i="32"/>
  <c r="J64" i="32"/>
  <c r="J72" i="32"/>
  <c r="J80" i="32"/>
  <c r="J88" i="32"/>
  <c r="H34" i="32"/>
  <c r="I34" i="32"/>
  <c r="H35" i="32"/>
  <c r="I35" i="32"/>
  <c r="H36" i="32"/>
  <c r="I36" i="32"/>
  <c r="H37" i="32"/>
  <c r="I37" i="32"/>
  <c r="H38" i="32"/>
  <c r="I38" i="32"/>
  <c r="H39" i="32"/>
  <c r="I39" i="32"/>
  <c r="G35" i="32"/>
  <c r="J35" i="32" s="1"/>
  <c r="G36" i="32"/>
  <c r="G91" i="32" s="1"/>
  <c r="G37" i="32"/>
  <c r="J37" i="32" s="1"/>
  <c r="G38" i="32"/>
  <c r="G39" i="32"/>
  <c r="J39" i="32" s="1"/>
  <c r="G40" i="32"/>
  <c r="H40" i="32"/>
  <c r="I40" i="32"/>
  <c r="G41" i="32"/>
  <c r="J41" i="32" s="1"/>
  <c r="H41" i="32"/>
  <c r="I41" i="32"/>
  <c r="G42" i="32"/>
  <c r="J42" i="32" s="1"/>
  <c r="H42" i="32"/>
  <c r="I42" i="32"/>
  <c r="G43" i="32"/>
  <c r="J43" i="32" s="1"/>
  <c r="H43" i="32"/>
  <c r="I43" i="32"/>
  <c r="G44" i="32"/>
  <c r="J44" i="32" s="1"/>
  <c r="H44" i="32"/>
  <c r="I44" i="32"/>
  <c r="G45" i="32"/>
  <c r="J45" i="32" s="1"/>
  <c r="H45" i="32"/>
  <c r="I45" i="32"/>
  <c r="G46" i="32"/>
  <c r="J46" i="32" s="1"/>
  <c r="H46" i="32"/>
  <c r="I46" i="32"/>
  <c r="G47" i="32"/>
  <c r="H47" i="32"/>
  <c r="J47" i="32" s="1"/>
  <c r="I47" i="32"/>
  <c r="G48" i="32"/>
  <c r="H48" i="32"/>
  <c r="I48" i="32"/>
  <c r="G49" i="32"/>
  <c r="J49" i="32" s="1"/>
  <c r="H49" i="32"/>
  <c r="I49" i="32"/>
  <c r="G50" i="32"/>
  <c r="J50" i="32" s="1"/>
  <c r="H50" i="32"/>
  <c r="I50" i="32"/>
  <c r="G51" i="32"/>
  <c r="J51" i="32" s="1"/>
  <c r="H51" i="32"/>
  <c r="I51" i="32"/>
  <c r="G52" i="32"/>
  <c r="J52" i="32" s="1"/>
  <c r="H52" i="32"/>
  <c r="I52" i="32"/>
  <c r="G53" i="32"/>
  <c r="J53" i="32" s="1"/>
  <c r="H53" i="32"/>
  <c r="I53" i="32"/>
  <c r="G54" i="32"/>
  <c r="J54" i="32" s="1"/>
  <c r="H54" i="32"/>
  <c r="I54" i="32"/>
  <c r="G55" i="32"/>
  <c r="H55" i="32"/>
  <c r="J55" i="32" s="1"/>
  <c r="I55" i="32"/>
  <c r="G56" i="32"/>
  <c r="H56" i="32"/>
  <c r="I56" i="32"/>
  <c r="G57" i="32"/>
  <c r="J57" i="32" s="1"/>
  <c r="H57" i="32"/>
  <c r="I57" i="32"/>
  <c r="G58" i="32"/>
  <c r="J58" i="32" s="1"/>
  <c r="H58" i="32"/>
  <c r="I58" i="32"/>
  <c r="G59" i="32"/>
  <c r="J59" i="32" s="1"/>
  <c r="H59" i="32"/>
  <c r="I59" i="32"/>
  <c r="G60" i="32"/>
  <c r="J60" i="32" s="1"/>
  <c r="H60" i="32"/>
  <c r="I60" i="32"/>
  <c r="G61" i="32"/>
  <c r="J61" i="32" s="1"/>
  <c r="H61" i="32"/>
  <c r="I61" i="32"/>
  <c r="G62" i="32"/>
  <c r="J62" i="32" s="1"/>
  <c r="H62" i="32"/>
  <c r="I62" i="32"/>
  <c r="G63" i="32"/>
  <c r="H63" i="32"/>
  <c r="J63" i="32" s="1"/>
  <c r="I63" i="32"/>
  <c r="G64" i="32"/>
  <c r="H64" i="32"/>
  <c r="I64" i="32"/>
  <c r="G65" i="32"/>
  <c r="J65" i="32" s="1"/>
  <c r="H65" i="32"/>
  <c r="I65" i="32"/>
  <c r="G66" i="32"/>
  <c r="J66" i="32" s="1"/>
  <c r="H66" i="32"/>
  <c r="I66" i="32"/>
  <c r="G67" i="32"/>
  <c r="J67" i="32" s="1"/>
  <c r="H67" i="32"/>
  <c r="I67" i="32"/>
  <c r="G68" i="32"/>
  <c r="J68" i="32" s="1"/>
  <c r="H68" i="32"/>
  <c r="I68" i="32"/>
  <c r="G69" i="32"/>
  <c r="J69" i="32" s="1"/>
  <c r="H69" i="32"/>
  <c r="I69" i="32"/>
  <c r="G70" i="32"/>
  <c r="J70" i="32" s="1"/>
  <c r="H70" i="32"/>
  <c r="I70" i="32"/>
  <c r="G71" i="32"/>
  <c r="J71" i="32" s="1"/>
  <c r="H71" i="32"/>
  <c r="I71" i="32"/>
  <c r="G72" i="32"/>
  <c r="H72" i="32"/>
  <c r="I72" i="32"/>
  <c r="G73" i="32"/>
  <c r="J73" i="32" s="1"/>
  <c r="H73" i="32"/>
  <c r="I73" i="32"/>
  <c r="G74" i="32"/>
  <c r="J74" i="32" s="1"/>
  <c r="H74" i="32"/>
  <c r="I74" i="32"/>
  <c r="G75" i="32"/>
  <c r="J75" i="32" s="1"/>
  <c r="H75" i="32"/>
  <c r="I75" i="32"/>
  <c r="G76" i="32"/>
  <c r="J76" i="32" s="1"/>
  <c r="H76" i="32"/>
  <c r="I76" i="32"/>
  <c r="G77" i="32"/>
  <c r="J77" i="32" s="1"/>
  <c r="H77" i="32"/>
  <c r="I77" i="32"/>
  <c r="G78" i="32"/>
  <c r="J78" i="32" s="1"/>
  <c r="H78" i="32"/>
  <c r="I78" i="32"/>
  <c r="G79" i="32"/>
  <c r="J79" i="32" s="1"/>
  <c r="H79" i="32"/>
  <c r="I79" i="32"/>
  <c r="G80" i="32"/>
  <c r="H80" i="32"/>
  <c r="I80" i="32"/>
  <c r="G81" i="32"/>
  <c r="J81" i="32" s="1"/>
  <c r="H81" i="32"/>
  <c r="I81" i="32"/>
  <c r="G82" i="32"/>
  <c r="J82" i="32" s="1"/>
  <c r="H82" i="32"/>
  <c r="I82" i="32"/>
  <c r="G83" i="32"/>
  <c r="J83" i="32" s="1"/>
  <c r="H83" i="32"/>
  <c r="I83" i="32"/>
  <c r="G84" i="32"/>
  <c r="J84" i="32" s="1"/>
  <c r="H84" i="32"/>
  <c r="I84" i="32"/>
  <c r="G85" i="32"/>
  <c r="J85" i="32" s="1"/>
  <c r="H85" i="32"/>
  <c r="I85" i="32"/>
  <c r="G86" i="32"/>
  <c r="J86" i="32" s="1"/>
  <c r="H86" i="32"/>
  <c r="I86" i="32"/>
  <c r="G87" i="32"/>
  <c r="J87" i="32" s="1"/>
  <c r="H87" i="32"/>
  <c r="I87" i="32"/>
  <c r="G88" i="32"/>
  <c r="H88" i="32"/>
  <c r="I88" i="32"/>
  <c r="G89" i="32"/>
  <c r="J89" i="32" s="1"/>
  <c r="H89" i="32"/>
  <c r="I89" i="32"/>
  <c r="G34" i="32"/>
  <c r="J34" i="32" s="1"/>
  <c r="H91" i="32" l="1"/>
  <c r="J36" i="32"/>
  <c r="J91" i="32" s="1"/>
  <c r="I91" i="32"/>
  <c r="J92" i="32" l="1"/>
  <c r="F10" i="30"/>
  <c r="J8" i="30"/>
  <c r="C10" i="30"/>
  <c r="J11" i="30"/>
  <c r="G10" i="30"/>
  <c r="H83" i="29"/>
  <c r="J10" i="30" l="1"/>
  <c r="G63" i="28" l="1"/>
  <c r="G77" i="28" l="1"/>
  <c r="B11" i="30"/>
  <c r="F51" i="28"/>
  <c r="G51" i="28" l="1"/>
  <c r="I11" i="30"/>
  <c r="K11" i="30" s="1"/>
  <c r="F64" i="29"/>
  <c r="G27" i="16"/>
  <c r="J8" i="16"/>
  <c r="B28" i="16"/>
  <c r="F28" i="16"/>
  <c r="F27" i="16"/>
  <c r="G64" i="29" l="1"/>
  <c r="H86" i="29"/>
  <c r="B24" i="29"/>
  <c r="C31" i="16" s="1"/>
  <c r="D21" i="29"/>
  <c r="G28" i="16" s="1"/>
  <c r="H78" i="29"/>
  <c r="C6" i="16"/>
  <c r="G6" i="16" s="1"/>
  <c r="C6" i="30"/>
  <c r="C7" i="30" s="1"/>
  <c r="D16" i="29"/>
  <c r="D7" i="29"/>
  <c r="G15" i="30" s="1"/>
  <c r="J11" i="16"/>
  <c r="I11" i="16"/>
  <c r="H81" i="29"/>
  <c r="H82" i="29"/>
  <c r="D14" i="29"/>
  <c r="G22" i="30" s="1"/>
  <c r="D10" i="29"/>
  <c r="G18" i="30" s="1"/>
  <c r="B7" i="29"/>
  <c r="D12" i="29"/>
  <c r="G20" i="30" s="1"/>
  <c r="B26" i="29"/>
  <c r="C33" i="16" s="1"/>
  <c r="D9" i="29"/>
  <c r="G17" i="30" s="1"/>
  <c r="H72" i="29"/>
  <c r="B27" i="29"/>
  <c r="C34" i="16" s="1"/>
  <c r="D8" i="29"/>
  <c r="G16" i="30" s="1"/>
  <c r="B14" i="29"/>
  <c r="B29" i="29"/>
  <c r="I8" i="16"/>
  <c r="K8" i="16" s="1"/>
  <c r="B9" i="29"/>
  <c r="H41" i="29"/>
  <c r="D11" i="29"/>
  <c r="G19" i="30" s="1"/>
  <c r="D15" i="29"/>
  <c r="G23" i="30" s="1"/>
  <c r="B21" i="29"/>
  <c r="C28" i="16" s="1"/>
  <c r="I28" i="16" s="1"/>
  <c r="B8" i="29"/>
  <c r="D13" i="29"/>
  <c r="G21" i="30" s="1"/>
  <c r="B25" i="29"/>
  <c r="C32" i="16" s="1"/>
  <c r="B15" i="29"/>
  <c r="B12" i="29"/>
  <c r="B11" i="29"/>
  <c r="B10" i="29"/>
  <c r="B13" i="29"/>
  <c r="G10" i="16"/>
  <c r="D24" i="29"/>
  <c r="G31" i="16" s="1"/>
  <c r="H42" i="29"/>
  <c r="H75" i="29"/>
  <c r="H85" i="29"/>
  <c r="H60" i="29"/>
  <c r="D27" i="29"/>
  <c r="G34" i="16" s="1"/>
  <c r="H52" i="29"/>
  <c r="H55" i="29"/>
  <c r="H58" i="29"/>
  <c r="H68" i="29"/>
  <c r="F10" i="16"/>
  <c r="C10" i="16"/>
  <c r="B10" i="16"/>
  <c r="B6" i="29"/>
  <c r="H39" i="29"/>
  <c r="H79" i="29"/>
  <c r="H71" i="29"/>
  <c r="H66" i="29"/>
  <c r="H43" i="29"/>
  <c r="H53" i="29"/>
  <c r="H47" i="29"/>
  <c r="H56" i="29"/>
  <c r="H67" i="29"/>
  <c r="H70" i="29"/>
  <c r="H80" i="29"/>
  <c r="H44" i="29"/>
  <c r="D29" i="29"/>
  <c r="H54" i="29"/>
  <c r="H65" i="29"/>
  <c r="D22" i="29"/>
  <c r="G29" i="16" s="1"/>
  <c r="D23" i="29"/>
  <c r="G30" i="16" s="1"/>
  <c r="H59" i="29"/>
  <c r="H84" i="29"/>
  <c r="H45" i="29"/>
  <c r="B20" i="29"/>
  <c r="C27" i="16" s="1"/>
  <c r="H74" i="29"/>
  <c r="H69" i="29"/>
  <c r="B22" i="29"/>
  <c r="H57" i="29"/>
  <c r="H73" i="29"/>
  <c r="D28" i="29"/>
  <c r="H51" i="29"/>
  <c r="H46" i="29"/>
  <c r="B23" i="29"/>
  <c r="C30" i="16" s="1"/>
  <c r="H40" i="29"/>
  <c r="H38" i="29"/>
  <c r="G24" i="16" l="1"/>
  <c r="G24" i="30"/>
  <c r="G15" i="16"/>
  <c r="D6" i="29"/>
  <c r="D17" i="29" s="1"/>
  <c r="G27" i="30"/>
  <c r="G6" i="30"/>
  <c r="C14" i="16"/>
  <c r="C14" i="30"/>
  <c r="G35" i="16"/>
  <c r="G29" i="30"/>
  <c r="G21" i="16"/>
  <c r="G19" i="16"/>
  <c r="C17" i="16"/>
  <c r="C17" i="30"/>
  <c r="C29" i="16"/>
  <c r="C21" i="16"/>
  <c r="C21" i="30"/>
  <c r="C20" i="16"/>
  <c r="C20" i="30"/>
  <c r="C36" i="16"/>
  <c r="C30" i="30"/>
  <c r="C15" i="16"/>
  <c r="C15" i="30"/>
  <c r="C28" i="30"/>
  <c r="C16" i="16"/>
  <c r="C16" i="30"/>
  <c r="C22" i="16"/>
  <c r="C22" i="30"/>
  <c r="G22" i="16"/>
  <c r="C18" i="16"/>
  <c r="C18" i="30"/>
  <c r="C19" i="16"/>
  <c r="C19" i="30"/>
  <c r="C23" i="16"/>
  <c r="C23" i="30"/>
  <c r="C35" i="16"/>
  <c r="C29" i="30"/>
  <c r="G20" i="16"/>
  <c r="G18" i="16"/>
  <c r="G17" i="16"/>
  <c r="G16" i="16"/>
  <c r="G23" i="16"/>
  <c r="J10" i="16"/>
  <c r="I10" i="16"/>
  <c r="J28" i="16"/>
  <c r="K28" i="16" s="1"/>
  <c r="K11" i="16"/>
  <c r="B30" i="29"/>
  <c r="B17" i="29"/>
  <c r="D26" i="29"/>
  <c r="G33" i="16" s="1"/>
  <c r="D25" i="29"/>
  <c r="G32" i="16" s="1"/>
  <c r="G28" i="30" l="1"/>
  <c r="G14" i="30"/>
  <c r="G7" i="30"/>
  <c r="C27" i="30"/>
  <c r="G14" i="16"/>
  <c r="D30" i="29"/>
  <c r="B63" i="28" l="1"/>
  <c r="C63" i="28"/>
  <c r="D63" i="28"/>
  <c r="A63" i="28"/>
  <c r="B8" i="30"/>
  <c r="I8" i="30" s="1"/>
  <c r="D8" i="30" l="1"/>
  <c r="K8" i="30"/>
  <c r="B10" i="30"/>
  <c r="I10" i="30" s="1"/>
  <c r="B11" i="28"/>
  <c r="B19" i="30" s="1"/>
  <c r="H84" i="28"/>
  <c r="D28" i="28"/>
  <c r="D29" i="28"/>
  <c r="H85" i="28"/>
  <c r="D23" i="28"/>
  <c r="F30" i="16" s="1"/>
  <c r="D24" i="28"/>
  <c r="F31" i="16" s="1"/>
  <c r="J31" i="16" s="1"/>
  <c r="B6" i="16"/>
  <c r="I6" i="16" s="1"/>
  <c r="B6" i="30"/>
  <c r="D7" i="28"/>
  <c r="B24" i="28"/>
  <c r="B31" i="16" s="1"/>
  <c r="I31" i="16" s="1"/>
  <c r="B22" i="28"/>
  <c r="B29" i="16" s="1"/>
  <c r="I29" i="16" s="1"/>
  <c r="B12" i="28"/>
  <c r="B27" i="28"/>
  <c r="B34" i="16" s="1"/>
  <c r="I34" i="16" s="1"/>
  <c r="B28" i="28"/>
  <c r="B25" i="28"/>
  <c r="B32" i="16" s="1"/>
  <c r="I32" i="16" s="1"/>
  <c r="B29" i="28"/>
  <c r="B23" i="28"/>
  <c r="B30" i="16" s="1"/>
  <c r="B26" i="28"/>
  <c r="B33" i="16" s="1"/>
  <c r="I33" i="16" s="1"/>
  <c r="K33" i="16" s="1"/>
  <c r="B13" i="28"/>
  <c r="B10" i="28"/>
  <c r="B9" i="28"/>
  <c r="B7" i="28"/>
  <c r="B8" i="28"/>
  <c r="B14" i="28"/>
  <c r="B15" i="28"/>
  <c r="H64" i="28"/>
  <c r="H57" i="28"/>
  <c r="H54" i="28"/>
  <c r="H59" i="28"/>
  <c r="H77" i="28"/>
  <c r="H79" i="28"/>
  <c r="D16" i="28"/>
  <c r="J24" i="30" s="1"/>
  <c r="K24" i="30" s="1"/>
  <c r="H66" i="28"/>
  <c r="B20" i="28"/>
  <c r="B27" i="16" s="1"/>
  <c r="H52" i="28"/>
  <c r="H55" i="28"/>
  <c r="H68" i="28"/>
  <c r="H72" i="28"/>
  <c r="H39" i="28"/>
  <c r="H58" i="28"/>
  <c r="D11" i="28"/>
  <c r="D15" i="28"/>
  <c r="H56" i="28"/>
  <c r="H43" i="28"/>
  <c r="H47" i="28"/>
  <c r="H41" i="28"/>
  <c r="H70" i="28"/>
  <c r="H74" i="28"/>
  <c r="H38" i="28"/>
  <c r="H53" i="28"/>
  <c r="H67" i="28"/>
  <c r="H71" i="28"/>
  <c r="H80" i="28"/>
  <c r="H45" i="28"/>
  <c r="H50" i="28"/>
  <c r="H51" i="28"/>
  <c r="B6" i="28"/>
  <c r="H44" i="28"/>
  <c r="D13" i="28"/>
  <c r="H40" i="28"/>
  <c r="H69" i="28"/>
  <c r="H73" i="28"/>
  <c r="H42" i="28"/>
  <c r="H46" i="28"/>
  <c r="D9" i="28"/>
  <c r="D8" i="28"/>
  <c r="D10" i="28"/>
  <c r="D12" i="28"/>
  <c r="D14" i="28"/>
  <c r="F23" i="30" l="1"/>
  <c r="J23" i="30" s="1"/>
  <c r="B19" i="16"/>
  <c r="F6" i="16"/>
  <c r="J6" i="16" s="1"/>
  <c r="D22" i="28"/>
  <c r="H81" i="28"/>
  <c r="D25" i="28"/>
  <c r="F32" i="16" s="1"/>
  <c r="J32" i="16" s="1"/>
  <c r="K32" i="16" s="1"/>
  <c r="B27" i="30"/>
  <c r="I27" i="30" s="1"/>
  <c r="B7" i="16"/>
  <c r="B21" i="16"/>
  <c r="B21" i="30"/>
  <c r="F18" i="16"/>
  <c r="F18" i="30"/>
  <c r="J18" i="30" s="1"/>
  <c r="I30" i="16"/>
  <c r="B28" i="30"/>
  <c r="I28" i="30" s="1"/>
  <c r="F6" i="30"/>
  <c r="B7" i="30"/>
  <c r="D6" i="30"/>
  <c r="D7" i="30" s="1"/>
  <c r="I6" i="30"/>
  <c r="F17" i="16"/>
  <c r="F17" i="30"/>
  <c r="J17" i="30" s="1"/>
  <c r="B14" i="16"/>
  <c r="B14" i="30"/>
  <c r="B15" i="16"/>
  <c r="B15" i="30"/>
  <c r="I15" i="30" s="1"/>
  <c r="F15" i="16"/>
  <c r="F15" i="30"/>
  <c r="J15" i="30" s="1"/>
  <c r="F16" i="16"/>
  <c r="F16" i="30"/>
  <c r="J16" i="30" s="1"/>
  <c r="B23" i="16"/>
  <c r="B23" i="30"/>
  <c r="B20" i="16"/>
  <c r="B20" i="30"/>
  <c r="B22" i="16"/>
  <c r="B22" i="30"/>
  <c r="B16" i="16"/>
  <c r="B16" i="30"/>
  <c r="B17" i="16"/>
  <c r="B17" i="30"/>
  <c r="B35" i="16"/>
  <c r="I35" i="16" s="1"/>
  <c r="B29" i="30"/>
  <c r="I29" i="30" s="1"/>
  <c r="B18" i="16"/>
  <c r="B18" i="30"/>
  <c r="D19" i="30"/>
  <c r="I19" i="30"/>
  <c r="F35" i="16"/>
  <c r="J35" i="16" s="1"/>
  <c r="F29" i="30"/>
  <c r="J29" i="30" s="1"/>
  <c r="J30" i="16"/>
  <c r="F22" i="16"/>
  <c r="F22" i="30"/>
  <c r="J22" i="30" s="1"/>
  <c r="F21" i="16"/>
  <c r="F21" i="30"/>
  <c r="J21" i="30" s="1"/>
  <c r="F20" i="16"/>
  <c r="F20" i="30"/>
  <c r="J20" i="30" s="1"/>
  <c r="F19" i="16"/>
  <c r="F19" i="30"/>
  <c r="J19" i="30" s="1"/>
  <c r="B36" i="16"/>
  <c r="I36" i="16" s="1"/>
  <c r="K36" i="16" s="1"/>
  <c r="B30" i="30"/>
  <c r="F24" i="16"/>
  <c r="J24" i="16" s="1"/>
  <c r="K24" i="16" s="1"/>
  <c r="F23" i="16"/>
  <c r="I27" i="16"/>
  <c r="K27" i="16" s="1"/>
  <c r="K31" i="16"/>
  <c r="B30" i="28"/>
  <c r="B17" i="28"/>
  <c r="D6" i="28"/>
  <c r="H78" i="28"/>
  <c r="D26" i="28" l="1"/>
  <c r="D27" i="28"/>
  <c r="F34" i="16" s="1"/>
  <c r="J34" i="16" s="1"/>
  <c r="K34" i="16" s="1"/>
  <c r="K19" i="30"/>
  <c r="K35" i="16"/>
  <c r="F14" i="16"/>
  <c r="F14" i="30"/>
  <c r="J14" i="30" s="1"/>
  <c r="I23" i="30"/>
  <c r="K23" i="30" s="1"/>
  <c r="D23" i="30"/>
  <c r="D14" i="30"/>
  <c r="I14" i="30"/>
  <c r="D16" i="30"/>
  <c r="I16" i="30"/>
  <c r="K16" i="30" s="1"/>
  <c r="I18" i="30"/>
  <c r="K18" i="30" s="1"/>
  <c r="D18" i="30"/>
  <c r="D22" i="30"/>
  <c r="I22" i="30"/>
  <c r="K22" i="30" s="1"/>
  <c r="I21" i="30"/>
  <c r="K21" i="30" s="1"/>
  <c r="D21" i="30"/>
  <c r="K30" i="16"/>
  <c r="I20" i="30"/>
  <c r="K20" i="30" s="1"/>
  <c r="D20" i="30"/>
  <c r="K15" i="30"/>
  <c r="I7" i="30"/>
  <c r="K29" i="30"/>
  <c r="I17" i="30"/>
  <c r="K17" i="30" s="1"/>
  <c r="D17" i="30"/>
  <c r="F7" i="30"/>
  <c r="J7" i="30" s="1"/>
  <c r="J6" i="30"/>
  <c r="I30" i="30"/>
  <c r="K30" i="30" s="1"/>
  <c r="F29" i="16"/>
  <c r="D17" i="28"/>
  <c r="D30" i="28" l="1"/>
  <c r="F28" i="30"/>
  <c r="J28" i="30" s="1"/>
  <c r="K28" i="30" s="1"/>
  <c r="F27" i="30"/>
  <c r="K14" i="30"/>
  <c r="J29" i="16"/>
  <c r="K29" i="16" s="1"/>
  <c r="J27" i="30" l="1"/>
  <c r="K27" i="30" s="1"/>
  <c r="J19" i="16" l="1"/>
  <c r="J15" i="16"/>
  <c r="J14" i="16"/>
  <c r="J17" i="16"/>
  <c r="J21" i="16"/>
  <c r="J22" i="16"/>
  <c r="J18" i="16"/>
  <c r="J16" i="16"/>
  <c r="J20" i="16" l="1"/>
  <c r="J23" i="16"/>
  <c r="I16" i="16" l="1"/>
  <c r="K16" i="16" s="1"/>
  <c r="I15" i="16"/>
  <c r="K15" i="16" s="1"/>
  <c r="I17" i="16" l="1"/>
  <c r="K17" i="16" s="1"/>
  <c r="F7" i="16" l="1"/>
  <c r="I21" i="16" l="1"/>
  <c r="K21" i="16" s="1"/>
  <c r="I20" i="16"/>
  <c r="K20" i="16" s="1"/>
  <c r="I23" i="16"/>
  <c r="K23" i="16" s="1"/>
  <c r="D23" i="16" l="1"/>
  <c r="D21" i="16"/>
  <c r="D8" i="16"/>
  <c r="D20" i="16"/>
  <c r="D22" i="16" l="1"/>
  <c r="I22" i="16"/>
  <c r="K22" i="16" s="1"/>
  <c r="I18" i="16" l="1"/>
  <c r="K18" i="16" s="1"/>
  <c r="I19" i="16" l="1"/>
  <c r="K19" i="16" s="1"/>
  <c r="I14" i="16"/>
  <c r="K14" i="16" s="1"/>
  <c r="D17" i="16"/>
  <c r="D18" i="16"/>
  <c r="D19" i="16" l="1"/>
  <c r="G7" i="16"/>
  <c r="D14" i="16"/>
  <c r="D16" i="16"/>
  <c r="J7" i="16" l="1"/>
  <c r="C7" i="16"/>
  <c r="D6" i="16"/>
  <c r="I7" i="16" l="1"/>
  <c r="D7" i="16"/>
</calcChain>
</file>

<file path=xl/sharedStrings.xml><?xml version="1.0" encoding="utf-8"?>
<sst xmlns="http://schemas.openxmlformats.org/spreadsheetml/2006/main" count="412" uniqueCount="211">
  <si>
    <t>Year</t>
  </si>
  <si>
    <t>PSZ</t>
  </si>
  <si>
    <t>AS</t>
  </si>
  <si>
    <t>Auten-Splinter</t>
  </si>
  <si>
    <t>---</t>
  </si>
  <si>
    <t>Add underreported income</t>
  </si>
  <si>
    <t>Add retained earnings</t>
  </si>
  <si>
    <t xml:space="preserve">Remove realized capital gains </t>
  </si>
  <si>
    <t>Add imputed rent</t>
  </si>
  <si>
    <t>Other changes from fiscal inc.</t>
  </si>
  <si>
    <t>year</t>
  </si>
  <si>
    <t>filingtype</t>
  </si>
  <si>
    <t>incometype</t>
  </si>
  <si>
    <t>ranktype</t>
  </si>
  <si>
    <t>Residual</t>
  </si>
  <si>
    <t>Add social insurance benefits</t>
  </si>
  <si>
    <t>Add private retirement income</t>
  </si>
  <si>
    <t>Total Inc.</t>
  </si>
  <si>
    <t>Fiscal income</t>
  </si>
  <si>
    <t>Panel A: Changes from fiscal income</t>
  </si>
  <si>
    <t>Fiscal income with cap. gains</t>
  </si>
  <si>
    <t>Unit of observation and sample</t>
  </si>
  <si>
    <t>Unit of observation &amp; sample</t>
  </si>
  <si>
    <t>Δ</t>
  </si>
  <si>
    <t>Medicare</t>
  </si>
  <si>
    <t>Panel A: Summary of changes</t>
  </si>
  <si>
    <t>Panel B: Changes from fiscal income</t>
  </si>
  <si>
    <t>Add corporate taxes</t>
  </si>
  <si>
    <t>Add ESI</t>
  </si>
  <si>
    <t>Add other excluded taxes</t>
  </si>
  <si>
    <t>+ underreported income</t>
  </si>
  <si>
    <t>+ income corrections</t>
  </si>
  <si>
    <t>+ imputed rent</t>
  </si>
  <si>
    <t>+ private retirement income</t>
  </si>
  <si>
    <t>– realized capital gains</t>
  </si>
  <si>
    <t>+ corporate retained earnings</t>
  </si>
  <si>
    <t>+ corporate income taxes</t>
  </si>
  <si>
    <t>+ employer-sponsored insur.</t>
  </si>
  <si>
    <t>+ payroll &amp; other taxes</t>
  </si>
  <si>
    <t>National Income</t>
  </si>
  <si>
    <t>Total</t>
  </si>
  <si>
    <t>Group by adults and sample corrections</t>
  </si>
  <si>
    <t>Add private retirement income less IRA contributions</t>
  </si>
  <si>
    <t>Add Medicare benefits</t>
  </si>
  <si>
    <t>Add other transfers</t>
  </si>
  <si>
    <t>Remove individual income taxes</t>
  </si>
  <si>
    <t>Remove government surplus</t>
  </si>
  <si>
    <t>Remove sales and other taxes</t>
  </si>
  <si>
    <t>Add government consumption</t>
  </si>
  <si>
    <t>PSZ pre-tax income</t>
  </si>
  <si>
    <t>PSZ post-tax Income</t>
  </si>
  <si>
    <t>Top 1% Income Shares</t>
  </si>
  <si>
    <t>PS market income with cap gains</t>
  </si>
  <si>
    <t>Pre-tax Income</t>
  </si>
  <si>
    <t>Remove employment taxes</t>
  </si>
  <si>
    <t>Remove property taxes</t>
  </si>
  <si>
    <t>Add payroll &amp; other taxes</t>
  </si>
  <si>
    <t>Add corporate income taxes</t>
  </si>
  <si>
    <t>Add employer-sponsored insurance</t>
  </si>
  <si>
    <t>Add corporate retained earnings</t>
  </si>
  <si>
    <t>Income corrections (other changes from fiscal income)</t>
  </si>
  <si>
    <t>Panel 2: Piketty-Saez-Zucman (PSZ)</t>
  </si>
  <si>
    <t>Panel 1: Auten-Splinter (AS)</t>
  </si>
  <si>
    <t>Add social insurance benefits &amp; remove employment taxes</t>
  </si>
  <si>
    <t>Add social insurance benefits &amp; remove payroll taxes</t>
  </si>
  <si>
    <t>Panel B: Transfers and Taxes</t>
  </si>
  <si>
    <t>no medicare in 1962</t>
  </si>
  <si>
    <t>Panel C: Transfers and Taxes</t>
  </si>
  <si>
    <t>Remove corporate income taxes</t>
  </si>
  <si>
    <t>– individual income taxes</t>
  </si>
  <si>
    <t>– corporate income taxes</t>
  </si>
  <si>
    <t>– property taxes</t>
  </si>
  <si>
    <t>– sales and other taxes</t>
  </si>
  <si>
    <t>+ government surplus</t>
  </si>
  <si>
    <t>+ government consumption</t>
  </si>
  <si>
    <t>+ Medicare benefits</t>
  </si>
  <si>
    <t>+ other transfers</t>
  </si>
  <si>
    <t>After-tax/transfer income</t>
  </si>
  <si>
    <t>Transfers and Taxes (Panel C)</t>
  </si>
  <si>
    <t>Pre-tax changes (Panel B)</t>
  </si>
  <si>
    <t xml:space="preserve">1962–2014 increase </t>
  </si>
  <si>
    <t>– payroll taxes</t>
  </si>
  <si>
    <t>Pre-tax national income</t>
  </si>
  <si>
    <t>+ SocSec/unemp. – payroll taxes</t>
  </si>
  <si>
    <t>+ SocSec/unemp. benefits</t>
  </si>
  <si>
    <t>PSZ–AS diff.</t>
  </si>
  <si>
    <t>– taxes</t>
  </si>
  <si>
    <t>+ transfers</t>
  </si>
  <si>
    <t>Panel B: Fiscal income to pre-tax national income</t>
  </si>
  <si>
    <t>Panel C: Pre-tax to after-tax/transfer income</t>
  </si>
  <si>
    <t>Top 1% national income shares</t>
  </si>
  <si>
    <t>Social Security Benefits</t>
  </si>
  <si>
    <t>Other transfers</t>
  </si>
  <si>
    <t>Totals ($billions)</t>
  </si>
  <si>
    <t>Shares of national income</t>
  </si>
  <si>
    <t>1962-2014 change</t>
  </si>
  <si>
    <t>Notes: Social Security includes Railroad benefits</t>
  </si>
  <si>
    <t>Source: BEA</t>
  </si>
  <si>
    <t>Federal income tax</t>
  </si>
  <si>
    <t>State and local income tax</t>
  </si>
  <si>
    <t>Corporate taxes</t>
  </si>
  <si>
    <t>Property taxes</t>
  </si>
  <si>
    <t>Sales and other taxes</t>
  </si>
  <si>
    <t>1960s</t>
  </si>
  <si>
    <t>1970s</t>
  </si>
  <si>
    <t>1980s</t>
  </si>
  <si>
    <t>1990s</t>
  </si>
  <si>
    <t>2000s</t>
  </si>
  <si>
    <t>2006-2015</t>
  </si>
  <si>
    <t>All Transfers</t>
  </si>
  <si>
    <t>1985-1988</t>
  </si>
  <si>
    <t>Real average annual income growth, 1980–2014</t>
  </si>
  <si>
    <t>Real average annual income change</t>
  </si>
  <si>
    <t>panel</t>
  </si>
  <si>
    <t>cross sect</t>
  </si>
  <si>
    <t>1st decile</t>
  </si>
  <si>
    <t>2nd decile</t>
  </si>
  <si>
    <t>3rd decile</t>
  </si>
  <si>
    <t>4th decile</t>
  </si>
  <si>
    <t>5th decile</t>
  </si>
  <si>
    <t>6th decile</t>
  </si>
  <si>
    <t>7th decile</t>
  </si>
  <si>
    <t>8th decile</t>
  </si>
  <si>
    <t>9th decile</t>
  </si>
  <si>
    <r>
      <t>P90</t>
    </r>
    <r>
      <rPr>
        <sz val="8"/>
        <rFont val="Calibri"/>
        <family val="2"/>
        <scheme val="minor"/>
      </rPr>
      <t xml:space="preserve"> </t>
    </r>
    <r>
      <rPr>
        <sz val="11"/>
        <rFont val="Calibri"/>
        <family val="2"/>
        <scheme val="minor"/>
      </rPr>
      <t>to</t>
    </r>
    <r>
      <rPr>
        <sz val="8"/>
        <rFont val="Calibri"/>
        <family val="2"/>
        <scheme val="minor"/>
      </rPr>
      <t xml:space="preserve"> </t>
    </r>
    <r>
      <rPr>
        <sz val="11"/>
        <rFont val="Calibri"/>
        <family val="2"/>
        <scheme val="minor"/>
      </rPr>
      <t>P95</t>
    </r>
  </si>
  <si>
    <r>
      <t>P95</t>
    </r>
    <r>
      <rPr>
        <sz val="8"/>
        <rFont val="Calibri"/>
        <family val="2"/>
        <scheme val="minor"/>
      </rPr>
      <t xml:space="preserve"> </t>
    </r>
    <r>
      <rPr>
        <sz val="11"/>
        <rFont val="Calibri"/>
        <family val="2"/>
        <scheme val="minor"/>
      </rPr>
      <t>to</t>
    </r>
    <r>
      <rPr>
        <sz val="8"/>
        <rFont val="Calibri"/>
        <family val="2"/>
        <scheme val="minor"/>
      </rPr>
      <t xml:space="preserve"> </t>
    </r>
    <r>
      <rPr>
        <sz val="11"/>
        <rFont val="Calibri"/>
        <family val="2"/>
        <scheme val="minor"/>
      </rPr>
      <t>P99</t>
    </r>
  </si>
  <si>
    <t>Top 1%</t>
  </si>
  <si>
    <t>Average</t>
  </si>
  <si>
    <t>Notes: For the panel approach, marriage status in 2014 is used to set number of adults. Results are robust to using initial year marriage status.</t>
  </si>
  <si>
    <t>The sampling rate was five TIN endings in 1979-1981 and this full sample is used here, with 29,675 primary filers after the filing and age restrictions.</t>
  </si>
  <si>
    <t>Top indiv. income tax rate</t>
  </si>
  <si>
    <r>
      <t>Sources</t>
    </r>
    <r>
      <rPr>
        <sz val="10"/>
        <rFont val="Times New Roman"/>
        <family val="1"/>
      </rPr>
      <t>: Auten and Splinter (2018), Tax Policy Center, National Bureau of Economic Research (NBER)</t>
    </r>
  </si>
  <si>
    <t>NBER Recession starts</t>
  </si>
  <si>
    <t>1960-2015</t>
  </si>
  <si>
    <t>1960-1986</t>
  </si>
  <si>
    <t>1988-2015</t>
  </si>
  <si>
    <t>Payroll taxes</t>
  </si>
  <si>
    <r>
      <rPr>
        <sz val="8"/>
        <color theme="1"/>
        <rFont val="Calibri"/>
        <family val="2"/>
      </rPr>
      <t>ΔT</t>
    </r>
    <r>
      <rPr>
        <sz val="8"/>
        <color theme="1"/>
        <rFont val="Times New Roman"/>
        <family val="1"/>
      </rPr>
      <t>op 1% share</t>
    </r>
  </si>
  <si>
    <t>[none for AS] Add social insurance benefits &amp; remove payroll taxes</t>
  </si>
  <si>
    <t>Remove employment taxes [PSZ: no HI tax in 1962]</t>
  </si>
  <si>
    <t>national inc</t>
  </si>
  <si>
    <t>Piketty, Saez, and Zucman (2018)  estimates: Top 1% Income Shares</t>
  </si>
  <si>
    <t>Top 1% pre-tax income shares: Moving from fiscal to expanded income definitions, 1962</t>
  </si>
  <si>
    <t>Top 1% pre-tax income shares: Moving from fiscal to expanded income definitions, 2014</t>
  </si>
  <si>
    <t>Remove employment taxes [only HI, others removed above]</t>
  </si>
  <si>
    <r>
      <t>Notes</t>
    </r>
    <r>
      <rPr>
        <sz val="10"/>
        <rFont val="Times New Roman"/>
        <family val="1"/>
      </rPr>
      <t>: Shaded years show initial years of NBER recessions. The 1986 income share and 1986–87 top tax rates and are not shown to allow pre- and post-TRA86 changes to be seen separately. Correlations of top 1% income share and top tax rates: 1960–2015 is –0.53, 1960–1986 is +0.62, and 1988–2015 is 0.23.</t>
    </r>
  </si>
  <si>
    <r>
      <rPr>
        <i/>
        <sz val="10"/>
        <color theme="1"/>
        <rFont val="Calibri"/>
        <family val="2"/>
        <scheme val="minor"/>
      </rPr>
      <t>Notes</t>
    </r>
    <r>
      <rPr>
        <sz val="10"/>
        <color theme="1"/>
        <rFont val="Calibri"/>
        <family val="2"/>
        <scheme val="minor"/>
      </rPr>
      <t>: Income growth rates (panel approach) and changes (cross-section approach) are average annual changes in total real income of each income group. The same tax returns are used for both approaches, where 1980 income groups are used in 2014 for panel growth rates and 2014 income groups for cross-sectional changes. The sample includes tax returns filing in either 1980 or 2014, where primary filers must be alive at the end of 2014. Income is fiscal income excluding capital gains indexed with the CPI-U-RS.</t>
    </r>
  </si>
  <si>
    <t>2010-2015</t>
  </si>
  <si>
    <t>40-80</t>
  </si>
  <si>
    <t>80-95</t>
  </si>
  <si>
    <t>95-99</t>
  </si>
  <si>
    <t>nat. inc.</t>
  </si>
  <si>
    <t>Top 1% share         pre-tax inc.</t>
  </si>
  <si>
    <t>Correlations: Top indiv. income tax rate and top 1% share pre-tax national income</t>
  </si>
  <si>
    <t>Top tax rates and income shares unrelated</t>
  </si>
  <si>
    <r>
      <t>Notes</t>
    </r>
    <r>
      <rPr>
        <sz val="10"/>
        <color theme="1"/>
        <rFont val="Times New Roman"/>
        <family val="1"/>
      </rPr>
      <t xml:space="preserve">: Shaded years show initial years of NBER recessions. </t>
    </r>
  </si>
  <si>
    <t>All</t>
  </si>
  <si>
    <t>2013-2015</t>
  </si>
  <si>
    <t>Fiscal Inc.</t>
  </si>
  <si>
    <r>
      <t>Sources</t>
    </r>
    <r>
      <rPr>
        <sz val="10"/>
        <rFont val="Times New Roman"/>
        <family val="1"/>
      </rPr>
      <t>: Duquette (2018) online data, Piketty, Saez, and Zucman (2018), and authors' calculations using tax return data.</t>
    </r>
  </si>
  <si>
    <r>
      <t>Notes</t>
    </r>
    <r>
      <rPr>
        <sz val="10"/>
        <rFont val="Times New Roman"/>
        <family val="1"/>
      </rPr>
      <t>: Fiscal income is pre-tax market income reported on individual tax returns excluding capital gains. Years of missing data are interpolated for 1943, 1951, 1955, 1957, 1959, 1961, 1963, 1965, 1967, 1969, and 1971. The spike in 1986 is due to a combination of accelerated contributions and delayed income in reponse to falling tax rates.</t>
    </r>
  </si>
  <si>
    <t>Reported AGI group</t>
  </si>
  <si>
    <t>Reported on return</t>
  </si>
  <si>
    <t>Income gap</t>
  </si>
  <si>
    <t>Percentage change in income</t>
  </si>
  <si>
    <t>Share of income change</t>
  </si>
  <si>
    <t>Share of positive business income (PSZ)</t>
  </si>
  <si>
    <t>Less than $0</t>
  </si>
  <si>
    <t>∞</t>
  </si>
  <si>
    <r>
      <t xml:space="preserve">0-40 </t>
    </r>
    <r>
      <rPr>
        <sz val="10"/>
        <color theme="1"/>
        <rFont val="Times New Roman"/>
        <family val="1"/>
      </rPr>
      <t>(excl. &lt; $0)</t>
    </r>
  </si>
  <si>
    <t>Reported and revised passthrough business income in the 1988 TCMP</t>
  </si>
  <si>
    <t>Top 0.1%: Contributions/Income</t>
  </si>
  <si>
    <t xml:space="preserve">Top 1% income Shares: Moving from Fiscal to National Income
</t>
  </si>
  <si>
    <t xml:space="preserve">DETAILED: Top 1% income Shares: Moving from Fiscal to National Income
</t>
  </si>
  <si>
    <t>Top 0.1% charitable contributions as a share of income: fiscal income vs. PSZ pre-tax national income</t>
  </si>
  <si>
    <t>Duquette (public use data)</t>
  </si>
  <si>
    <t>AS (confid. tax data)</t>
  </si>
  <si>
    <t>PSZ national income</t>
  </si>
  <si>
    <t>Corrected income</t>
  </si>
  <si>
    <r>
      <t>Notes</t>
    </r>
    <r>
      <rPr>
        <sz val="10"/>
        <color theme="1"/>
        <rFont val="Times New Roman"/>
        <family val="1"/>
      </rPr>
      <t>: Other transfers includes the refundable portion of tax credits.</t>
    </r>
  </si>
  <si>
    <r>
      <t xml:space="preserve">Sources: </t>
    </r>
    <r>
      <rPr>
        <sz val="10"/>
        <color theme="1"/>
        <rFont val="Times New Roman"/>
        <family val="1"/>
      </rPr>
      <t>Bureau of Economic Analysis and authors’ calculations.</t>
    </r>
  </si>
  <si>
    <t>Taxes as a share of income by income group</t>
  </si>
  <si>
    <r>
      <t>Notes</t>
    </r>
    <r>
      <rPr>
        <sz val="10"/>
        <color theme="1"/>
        <rFont val="Times New Roman"/>
        <family val="1"/>
      </rPr>
      <t>: Income is pre-tax/after-transfer income, which is the broadest income definition. The refundable portion of tax credits is included in government transfers and excluded here.</t>
    </r>
  </si>
  <si>
    <r>
      <rPr>
        <i/>
        <sz val="10"/>
        <color theme="1"/>
        <rFont val="Calibri"/>
        <family val="2"/>
        <scheme val="minor"/>
      </rPr>
      <t>Source</t>
    </r>
    <r>
      <rPr>
        <sz val="10"/>
        <color theme="1"/>
        <rFont val="Calibri"/>
        <family val="2"/>
        <scheme val="minor"/>
      </rPr>
      <t>: Splinter (2018)</t>
    </r>
  </si>
  <si>
    <r>
      <t xml:space="preserve">Source: </t>
    </r>
    <r>
      <rPr>
        <sz val="10"/>
        <color theme="1"/>
        <rFont val="Times New Roman"/>
        <family val="1"/>
      </rPr>
      <t>Auten and Splinter (2018 and updates) and authors’ calculations.</t>
    </r>
  </si>
  <si>
    <r>
      <t xml:space="preserve">Sources: </t>
    </r>
    <r>
      <rPr>
        <sz val="10"/>
        <color theme="1"/>
        <rFont val="Times New Roman"/>
        <family val="1"/>
      </rPr>
      <t>NBER, Auten and Splinter (2018 and updates), and authors’ calculations.</t>
    </r>
  </si>
  <si>
    <r>
      <rPr>
        <i/>
        <sz val="11"/>
        <color theme="1"/>
        <rFont val="Times New Roman"/>
        <family val="1"/>
      </rPr>
      <t>Notes</t>
    </r>
    <r>
      <rPr>
        <sz val="11"/>
        <color theme="1"/>
        <rFont val="Times New Roman"/>
        <family val="1"/>
      </rPr>
      <t>: Passthrough business income includes net income of sole proprietorships, partnerships, and S corporations.</t>
    </r>
  </si>
  <si>
    <r>
      <rPr>
        <i/>
        <sz val="11"/>
        <color theme="1"/>
        <rFont val="Times New Roman"/>
        <family val="1"/>
      </rPr>
      <t>Source</t>
    </r>
    <r>
      <rPr>
        <sz val="11"/>
        <color theme="1"/>
        <rFont val="Times New Roman"/>
        <family val="1"/>
      </rPr>
      <t>: Tabulations by the authors of the 1988 Taxpayer Compliance Measurement Program File</t>
    </r>
  </si>
  <si>
    <r>
      <rPr>
        <i/>
        <sz val="8"/>
        <color theme="1"/>
        <rFont val="Times New Roman"/>
        <family val="1"/>
      </rPr>
      <t>Source</t>
    </r>
    <r>
      <rPr>
        <sz val="8"/>
        <color theme="1"/>
        <rFont val="Times New Roman"/>
        <family val="1"/>
      </rPr>
      <t>: Auten and Splinter (2018 and updates), Piketty, Saez, and Zucman (2018), and authors’ calculations.</t>
    </r>
  </si>
  <si>
    <t>top 1% share</t>
  </si>
  <si>
    <t>chg top 1% share</t>
  </si>
  <si>
    <t>Remove ind. income &amp; estate taxes</t>
  </si>
  <si>
    <t>Transfers as a percent of national income</t>
  </si>
  <si>
    <t>PSZ less AS</t>
  </si>
  <si>
    <t>+ soc. insur. benefits – payroll taxes</t>
  </si>
  <si>
    <r>
      <rPr>
        <i/>
        <sz val="8"/>
        <color theme="1"/>
        <rFont val="Times New Roman"/>
        <family val="1"/>
      </rPr>
      <t>Notes</t>
    </r>
    <r>
      <rPr>
        <sz val="8"/>
        <color theme="1"/>
        <rFont val="Times New Roman"/>
        <family val="1"/>
      </rPr>
      <t>: * denotes change less than 0.05. NA denotes not applicable.</t>
    </r>
  </si>
  <si>
    <t>NA</t>
  </si>
  <si>
    <t>*</t>
  </si>
  <si>
    <t>Bottom 50%</t>
  </si>
  <si>
    <t>P50-90</t>
  </si>
  <si>
    <t>Pre-tax       after-transfer income</t>
  </si>
  <si>
    <t>Total excl. payroll taxes</t>
  </si>
  <si>
    <t>Bottom 50% Shares</t>
  </si>
  <si>
    <t>Bottom 50% and P50-90 national income shares</t>
  </si>
  <si>
    <t>P50-90 Shares</t>
  </si>
  <si>
    <t>Total w/refund. credits as taxes (starts 1976)</t>
  </si>
  <si>
    <r>
      <t xml:space="preserve">Sources: </t>
    </r>
    <r>
      <rPr>
        <sz val="10"/>
        <color theme="1"/>
        <rFont val="Times New Roman"/>
        <family val="1"/>
      </rPr>
      <t>Auten and Splinter (2019) and PSZ.</t>
    </r>
  </si>
  <si>
    <t>Auten-Splinter      pre-tax income</t>
  </si>
  <si>
    <t>PSZ      pre-tax income</t>
  </si>
  <si>
    <t>Auten-Splinter      after-tax/transfer income</t>
  </si>
  <si>
    <t>PSZ                                after-tax/transfer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</si>
</sst>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General_)"/>
    <numFmt numFmtId="167" formatCode="0.0%"/>
    <numFmt numFmtId="168" formatCode="0.0000"/>
    <numFmt numFmtId="169" formatCode="0.00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u/>
      <sz val="11"/>
      <color theme="10"/>
      <name val="Calibri"/>
      <family val="2"/>
    </font>
    <font>
      <i/>
      <sz val="10"/>
      <color theme="1"/>
      <name val="Times New Roman"/>
      <family val="1"/>
    </font>
    <font>
      <sz val="10"/>
      <color theme="1"/>
      <name val="Times New Roman"/>
      <family val="1"/>
    </font>
    <font>
      <sz val="10"/>
      <name val="Arial"/>
      <family val="2"/>
    </font>
    <font>
      <b/>
      <sz val="10"/>
      <name val="Arial"/>
      <family val="2"/>
    </font>
    <font>
      <sz val="11"/>
      <color theme="1"/>
      <name val="Times New Roman"/>
      <family val="1"/>
    </font>
    <font>
      <sz val="9"/>
      <color theme="1"/>
      <name val="Calibri"/>
      <family val="2"/>
      <scheme val="minor"/>
    </font>
    <font>
      <b/>
      <sz val="10"/>
      <color theme="1"/>
      <name val="Times New Roman"/>
      <family val="1"/>
    </font>
    <font>
      <b/>
      <sz val="8"/>
      <color theme="1"/>
      <name val="Times New Roman"/>
      <family val="1"/>
    </font>
    <font>
      <sz val="10"/>
      <color theme="1"/>
      <name val="Calibri"/>
      <family val="2"/>
      <scheme val="minor"/>
    </font>
    <font>
      <b/>
      <sz val="10"/>
      <color theme="1"/>
      <name val="Calibri"/>
      <family val="2"/>
      <scheme val="minor"/>
    </font>
    <font>
      <i/>
      <sz val="11"/>
      <color theme="1"/>
      <name val="Calibri"/>
      <family val="2"/>
      <scheme val="minor"/>
    </font>
    <font>
      <b/>
      <sz val="8"/>
      <name val="Arial"/>
      <family val="2"/>
    </font>
    <font>
      <sz val="8"/>
      <color theme="1"/>
      <name val="Times New Roman"/>
      <family val="1"/>
    </font>
    <font>
      <sz val="8"/>
      <color theme="1"/>
      <name val="Calibri"/>
      <family val="2"/>
      <scheme val="minor"/>
    </font>
    <font>
      <sz val="8"/>
      <color theme="1"/>
      <name val="Calibri"/>
      <family val="2"/>
    </font>
    <font>
      <sz val="9"/>
      <color theme="1"/>
      <name val="Times New Roman"/>
      <family val="1"/>
    </font>
    <font>
      <i/>
      <sz val="8"/>
      <color theme="1"/>
      <name val="Times New Roman"/>
      <family val="1"/>
    </font>
    <font>
      <sz val="10"/>
      <name val="Courier"/>
      <family val="3"/>
    </font>
    <font>
      <sz val="12"/>
      <color theme="1"/>
      <name val="Arial"/>
      <family val="2"/>
    </font>
    <font>
      <b/>
      <sz val="11"/>
      <color theme="1"/>
      <name val="Times New Roman"/>
      <family val="1"/>
    </font>
    <font>
      <i/>
      <sz val="10"/>
      <name val="Arial"/>
      <family val="2"/>
    </font>
    <font>
      <i/>
      <sz val="10"/>
      <color theme="1"/>
      <name val="Calibri"/>
      <family val="2"/>
      <scheme val="minor"/>
    </font>
    <font>
      <sz val="11"/>
      <name val="Calibri"/>
      <family val="2"/>
      <scheme val="minor"/>
    </font>
    <font>
      <sz val="8"/>
      <name val="Calibri"/>
      <family val="2"/>
      <scheme val="minor"/>
    </font>
    <font>
      <b/>
      <sz val="11"/>
      <name val="Calibri"/>
      <family val="2"/>
      <scheme val="minor"/>
    </font>
    <font>
      <sz val="10"/>
      <name val="Arial"/>
      <family val="2"/>
    </font>
    <font>
      <sz val="11"/>
      <name val="Calibri"/>
      <family val="2"/>
    </font>
    <font>
      <i/>
      <sz val="10"/>
      <name val="Times New Roman"/>
      <family val="1"/>
    </font>
    <font>
      <sz val="10"/>
      <name val="Times New Roman"/>
      <family val="1"/>
    </font>
    <font>
      <b/>
      <sz val="11"/>
      <name val="Calibri"/>
      <family val="2"/>
    </font>
    <font>
      <i/>
      <sz val="11"/>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diagonal/>
    </border>
  </borders>
  <cellStyleXfs count="8">
    <xf numFmtId="0" fontId="0" fillId="0" borderId="0"/>
    <xf numFmtId="0" fontId="4" fillId="0" borderId="0" applyNumberFormat="0" applyFill="0" applyBorder="0" applyAlignment="0" applyProtection="0">
      <alignment vertical="top"/>
      <protection locked="0"/>
    </xf>
    <xf numFmtId="0" fontId="7" fillId="0" borderId="0"/>
    <xf numFmtId="166" fontId="22" fillId="0" borderId="0"/>
    <xf numFmtId="9" fontId="1" fillId="0" borderId="0" applyFont="0" applyFill="0" applyBorder="0" applyAlignment="0" applyProtection="0"/>
    <xf numFmtId="0" fontId="23" fillId="0" borderId="0"/>
    <xf numFmtId="0" fontId="30" fillId="0" borderId="0"/>
    <xf numFmtId="9" fontId="30" fillId="0" borderId="0" applyFont="0" applyFill="0" applyBorder="0" applyAlignment="0" applyProtection="0"/>
  </cellStyleXfs>
  <cellXfs count="241">
    <xf numFmtId="0" fontId="0" fillId="0" borderId="0" xfId="0"/>
    <xf numFmtId="0" fontId="3" fillId="0" borderId="0" xfId="0" applyFont="1" applyAlignment="1">
      <alignment horizontal="left"/>
    </xf>
    <xf numFmtId="0" fontId="4" fillId="0" borderId="0" xfId="1" applyFill="1" applyAlignment="1" applyProtection="1">
      <alignment horizontal="center"/>
    </xf>
    <xf numFmtId="0" fontId="2" fillId="0" borderId="1" xfId="0" applyFont="1" applyBorder="1"/>
    <xf numFmtId="0" fontId="0" fillId="0" borderId="1" xfId="0" applyBorder="1"/>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0" fontId="7" fillId="0" borderId="0" xfId="2" applyFont="1" applyAlignment="1">
      <alignment horizontal="center"/>
    </xf>
    <xf numFmtId="0" fontId="0" fillId="0" borderId="0" xfId="0" applyBorder="1"/>
    <xf numFmtId="0" fontId="2" fillId="0" borderId="0" xfId="0" applyFont="1" applyBorder="1"/>
    <xf numFmtId="0" fontId="0" fillId="0" borderId="0" xfId="0" applyBorder="1" applyAlignment="1">
      <alignment horizontal="center"/>
    </xf>
    <xf numFmtId="0" fontId="0" fillId="0" borderId="0" xfId="0" applyFill="1" applyAlignment="1">
      <alignment horizontal="center"/>
    </xf>
    <xf numFmtId="165" fontId="0" fillId="0" borderId="0" xfId="0" applyNumberFormat="1" applyAlignment="1">
      <alignment horizontal="center"/>
    </xf>
    <xf numFmtId="165" fontId="0" fillId="0" borderId="0" xfId="0" applyNumberFormat="1" applyFill="1" applyAlignment="1">
      <alignment horizontal="center"/>
    </xf>
    <xf numFmtId="165" fontId="0" fillId="0" borderId="0" xfId="0" applyNumberFormat="1"/>
    <xf numFmtId="0" fontId="5" fillId="0" borderId="0" xfId="0" applyFont="1" applyAlignment="1">
      <alignment vertical="center"/>
    </xf>
    <xf numFmtId="0" fontId="10" fillId="0" borderId="0" xfId="0" applyFont="1"/>
    <xf numFmtId="0" fontId="11" fillId="0" borderId="0" xfId="0" applyFont="1" applyBorder="1" applyAlignment="1">
      <alignment horizontal="center"/>
    </xf>
    <xf numFmtId="0" fontId="12" fillId="0" borderId="0" xfId="0" applyFont="1" applyBorder="1" applyAlignment="1">
      <alignment horizontal="center"/>
    </xf>
    <xf numFmtId="0" fontId="11" fillId="0" borderId="1" xfId="0" applyFont="1" applyBorder="1" applyAlignment="1">
      <alignment horizontal="center"/>
    </xf>
    <xf numFmtId="0" fontId="11" fillId="0" borderId="4" xfId="0" applyFont="1" applyBorder="1" applyAlignment="1">
      <alignment horizontal="center"/>
    </xf>
    <xf numFmtId="0" fontId="9" fillId="0" borderId="0" xfId="0" applyFont="1" applyBorder="1" applyAlignment="1">
      <alignment horizontal="left"/>
    </xf>
    <xf numFmtId="0" fontId="9" fillId="0" borderId="0" xfId="0" applyFont="1"/>
    <xf numFmtId="0" fontId="9" fillId="0" borderId="1" xfId="0" applyFont="1" applyBorder="1" applyAlignment="1">
      <alignment horizontal="center"/>
    </xf>
    <xf numFmtId="0" fontId="13" fillId="0" borderId="0" xfId="0" applyFont="1"/>
    <xf numFmtId="0" fontId="2" fillId="0" borderId="0" xfId="0" applyFont="1"/>
    <xf numFmtId="0" fontId="0" fillId="0" borderId="0" xfId="0"/>
    <xf numFmtId="0" fontId="0" fillId="0" borderId="0" xfId="0" applyNumberFormat="1"/>
    <xf numFmtId="2" fontId="0" fillId="0" borderId="0" xfId="0" applyNumberFormat="1"/>
    <xf numFmtId="2" fontId="0" fillId="0" borderId="0" xfId="0" applyNumberFormat="1" applyFill="1" applyAlignment="1">
      <alignment horizontal="center"/>
    </xf>
    <xf numFmtId="0" fontId="0" fillId="0" borderId="0" xfId="0" applyFill="1"/>
    <xf numFmtId="0" fontId="16" fillId="0" borderId="1" xfId="2" applyFont="1" applyFill="1" applyBorder="1" applyAlignment="1">
      <alignment horizontal="center"/>
    </xf>
    <xf numFmtId="0" fontId="0" fillId="0" borderId="2" xfId="0" applyBorder="1"/>
    <xf numFmtId="0" fontId="14" fillId="0" borderId="2" xfId="0" applyFont="1" applyBorder="1"/>
    <xf numFmtId="0" fontId="14" fillId="0" borderId="2" xfId="0" applyFont="1" applyBorder="1" applyAlignment="1">
      <alignment horizontal="center"/>
    </xf>
    <xf numFmtId="0" fontId="17" fillId="0" borderId="0" xfId="0" applyFont="1" applyBorder="1" applyAlignment="1">
      <alignment horizontal="left"/>
    </xf>
    <xf numFmtId="0" fontId="17" fillId="0" borderId="0" xfId="0" applyFont="1" applyBorder="1" applyAlignment="1">
      <alignment horizontal="left" wrapText="1"/>
    </xf>
    <xf numFmtId="165" fontId="17" fillId="0" borderId="0" xfId="0" applyNumberFormat="1" applyFont="1" applyAlignment="1">
      <alignment horizontal="center"/>
    </xf>
    <xf numFmtId="165" fontId="17" fillId="0" borderId="0" xfId="0" applyNumberFormat="1" applyFont="1" applyFill="1" applyBorder="1" applyAlignment="1">
      <alignment horizontal="center"/>
    </xf>
    <xf numFmtId="165" fontId="17" fillId="0" borderId="0" xfId="0" applyNumberFormat="1" applyFont="1" applyFill="1" applyAlignment="1">
      <alignment horizontal="center"/>
    </xf>
    <xf numFmtId="165" fontId="17" fillId="0" borderId="0" xfId="0" applyNumberFormat="1" applyFont="1" applyBorder="1" applyAlignment="1">
      <alignment horizontal="center"/>
    </xf>
    <xf numFmtId="165" fontId="17" fillId="0" borderId="0" xfId="0" quotePrefix="1" applyNumberFormat="1" applyFont="1" applyBorder="1" applyAlignment="1">
      <alignment horizontal="center"/>
    </xf>
    <xf numFmtId="0" fontId="17" fillId="0" borderId="0" xfId="0" applyFont="1" applyBorder="1" applyAlignment="1">
      <alignment horizontal="center"/>
    </xf>
    <xf numFmtId="0" fontId="18" fillId="0" borderId="0" xfId="0" applyFont="1"/>
    <xf numFmtId="0" fontId="17" fillId="0" borderId="1" xfId="0" applyFont="1" applyBorder="1" applyAlignment="1">
      <alignment horizontal="left"/>
    </xf>
    <xf numFmtId="165" fontId="17" fillId="0" borderId="1" xfId="0" applyNumberFormat="1" applyFont="1" applyBorder="1" applyAlignment="1">
      <alignment horizontal="center"/>
    </xf>
    <xf numFmtId="0" fontId="17" fillId="0" borderId="1" xfId="0" applyFont="1" applyBorder="1" applyAlignment="1">
      <alignment horizontal="center"/>
    </xf>
    <xf numFmtId="0" fontId="17" fillId="0" borderId="4" xfId="0" applyFont="1" applyBorder="1" applyAlignment="1">
      <alignment horizontal="center"/>
    </xf>
    <xf numFmtId="2" fontId="0" fillId="0" borderId="0" xfId="0" applyNumberFormat="1" applyAlignment="1">
      <alignment horizontal="center"/>
    </xf>
    <xf numFmtId="165" fontId="17" fillId="0" borderId="1" xfId="0" quotePrefix="1" applyNumberFormat="1" applyFont="1" applyBorder="1" applyAlignment="1">
      <alignment horizontal="center"/>
    </xf>
    <xf numFmtId="0" fontId="13" fillId="0" borderId="0" xfId="0" applyFont="1" applyFill="1"/>
    <xf numFmtId="0" fontId="19" fillId="0" borderId="1" xfId="0" applyFont="1" applyBorder="1" applyAlignment="1">
      <alignment horizontal="center"/>
    </xf>
    <xf numFmtId="1" fontId="17" fillId="0" borderId="0" xfId="0" applyNumberFormat="1" applyFont="1" applyAlignment="1">
      <alignment horizontal="center"/>
    </xf>
    <xf numFmtId="0" fontId="17" fillId="0" borderId="0" xfId="0" applyFont="1" applyFill="1" applyBorder="1" applyAlignment="1">
      <alignment horizontal="left"/>
    </xf>
    <xf numFmtId="3" fontId="0" fillId="0" borderId="0" xfId="0" applyNumberFormat="1"/>
    <xf numFmtId="0" fontId="12" fillId="0" borderId="0" xfId="0" applyFont="1" applyFill="1" applyBorder="1" applyAlignment="1">
      <alignment horizontal="center"/>
    </xf>
    <xf numFmtId="165" fontId="17" fillId="0" borderId="0" xfId="0" quotePrefix="1" applyNumberFormat="1" applyFont="1" applyFill="1" applyBorder="1" applyAlignment="1">
      <alignment horizontal="center"/>
    </xf>
    <xf numFmtId="165" fontId="17" fillId="0" borderId="1" xfId="0" quotePrefix="1" applyNumberFormat="1" applyFont="1" applyFill="1" applyBorder="1" applyAlignment="1">
      <alignment horizontal="center"/>
    </xf>
    <xf numFmtId="0" fontId="19" fillId="0" borderId="0" xfId="0" applyFont="1" applyBorder="1" applyAlignment="1">
      <alignment horizontal="center"/>
    </xf>
    <xf numFmtId="1" fontId="17" fillId="0" borderId="0" xfId="0" applyNumberFormat="1" applyFont="1" applyBorder="1" applyAlignment="1">
      <alignment horizontal="center"/>
    </xf>
    <xf numFmtId="0" fontId="0" fillId="0" borderId="0" xfId="0" applyFill="1" applyBorder="1"/>
    <xf numFmtId="1" fontId="0" fillId="0" borderId="0" xfId="0" applyNumberFormat="1"/>
    <xf numFmtId="0" fontId="17" fillId="0" borderId="0" xfId="0" quotePrefix="1" applyFont="1" applyBorder="1" applyAlignment="1">
      <alignment horizontal="left"/>
    </xf>
    <xf numFmtId="1" fontId="0" fillId="0" borderId="0" xfId="0" applyNumberFormat="1" applyAlignment="1">
      <alignment horizontal="center"/>
    </xf>
    <xf numFmtId="0" fontId="17" fillId="0" borderId="1" xfId="0" quotePrefix="1" applyFont="1" applyBorder="1" applyAlignment="1">
      <alignment horizontal="left"/>
    </xf>
    <xf numFmtId="0" fontId="2" fillId="0" borderId="0" xfId="0" applyFont="1" applyFill="1"/>
    <xf numFmtId="165" fontId="0" fillId="0" borderId="0" xfId="0" applyNumberFormat="1" applyFill="1" applyBorder="1" applyAlignment="1">
      <alignment horizontal="center"/>
    </xf>
    <xf numFmtId="0" fontId="21" fillId="0" borderId="0" xfId="0" applyFont="1" applyBorder="1" applyAlignment="1">
      <alignment horizontal="left"/>
    </xf>
    <xf numFmtId="0" fontId="21" fillId="0" borderId="0" xfId="0" applyFont="1" applyAlignment="1">
      <alignment horizontal="left"/>
    </xf>
    <xf numFmtId="1" fontId="0" fillId="0" borderId="0" xfId="0" applyNumberFormat="1" applyFill="1"/>
    <xf numFmtId="0" fontId="9" fillId="0" borderId="0" xfId="0" applyFont="1" applyFill="1" applyBorder="1" applyAlignment="1">
      <alignment horizontal="left"/>
    </xf>
    <xf numFmtId="0" fontId="5" fillId="0" borderId="0" xfId="0" applyFont="1" applyAlignment="1"/>
    <xf numFmtId="0" fontId="0" fillId="0" borderId="1" xfId="0" applyBorder="1" applyAlignment="1">
      <alignment horizontal="center"/>
    </xf>
    <xf numFmtId="0" fontId="2" fillId="0" borderId="1" xfId="0" applyFont="1" applyBorder="1" applyAlignment="1">
      <alignment horizontal="center" wrapText="1"/>
    </xf>
    <xf numFmtId="165" fontId="0" fillId="0" borderId="0" xfId="0" applyNumberFormat="1" applyBorder="1"/>
    <xf numFmtId="1" fontId="0" fillId="0" borderId="0" xfId="0" applyNumberFormat="1" applyFill="1" applyAlignment="1">
      <alignment horizontal="right"/>
    </xf>
    <xf numFmtId="1" fontId="20" fillId="0" borderId="0" xfId="0" applyNumberFormat="1" applyFont="1" applyAlignment="1">
      <alignment horizontal="right"/>
    </xf>
    <xf numFmtId="0" fontId="0" fillId="0" borderId="0" xfId="0" applyAlignment="1">
      <alignment horizontal="right"/>
    </xf>
    <xf numFmtId="1" fontId="0" fillId="0" borderId="0" xfId="0" applyNumberFormat="1" applyAlignment="1">
      <alignment horizontal="right"/>
    </xf>
    <xf numFmtId="0" fontId="0" fillId="0" borderId="0" xfId="0" applyFill="1" applyAlignment="1">
      <alignment horizontal="right"/>
    </xf>
    <xf numFmtId="0" fontId="0" fillId="0" borderId="0" xfId="0" applyFill="1" applyBorder="1" applyAlignment="1">
      <alignment horizontal="right"/>
    </xf>
    <xf numFmtId="1" fontId="0" fillId="0" borderId="0" xfId="0" applyNumberFormat="1" applyFont="1" applyFill="1" applyBorder="1" applyAlignment="1">
      <alignment horizontal="right"/>
    </xf>
    <xf numFmtId="164" fontId="0" fillId="0" borderId="0" xfId="0" applyNumberFormat="1" applyFill="1" applyBorder="1" applyAlignment="1">
      <alignment horizontal="center"/>
    </xf>
    <xf numFmtId="165" fontId="6" fillId="0" borderId="0" xfId="0" quotePrefix="1" applyNumberFormat="1" applyFont="1" applyBorder="1" applyAlignment="1">
      <alignment horizontal="center"/>
    </xf>
    <xf numFmtId="165" fontId="13" fillId="0" borderId="0" xfId="0" applyNumberFormat="1" applyFont="1" applyAlignment="1">
      <alignment horizontal="center"/>
    </xf>
    <xf numFmtId="0" fontId="20" fillId="0" borderId="0" xfId="0" applyFont="1" applyFill="1" applyBorder="1" applyAlignment="1">
      <alignment horizontal="left"/>
    </xf>
    <xf numFmtId="0" fontId="17" fillId="0" borderId="3" xfId="0" applyFont="1" applyFill="1" applyBorder="1" applyAlignment="1">
      <alignment horizontal="center"/>
    </xf>
    <xf numFmtId="0" fontId="19" fillId="0" borderId="1" xfId="0" applyFont="1" applyFill="1" applyBorder="1" applyAlignment="1">
      <alignment horizontal="center"/>
    </xf>
    <xf numFmtId="0" fontId="19" fillId="0" borderId="0" xfId="0" applyFont="1" applyFill="1" applyBorder="1" applyAlignment="1">
      <alignment horizontal="center"/>
    </xf>
    <xf numFmtId="0" fontId="2" fillId="0" borderId="0" xfId="0" applyFont="1" applyAlignment="1">
      <alignment horizontal="left"/>
    </xf>
    <xf numFmtId="0" fontId="0" fillId="0" borderId="0" xfId="0" applyAlignment="1">
      <alignment horizontal="left"/>
    </xf>
    <xf numFmtId="0" fontId="13" fillId="0" borderId="1" xfId="0" applyFont="1" applyBorder="1"/>
    <xf numFmtId="0" fontId="0" fillId="0" borderId="0" xfId="0" applyBorder="1" applyAlignment="1"/>
    <xf numFmtId="0" fontId="8" fillId="0" borderId="1" xfId="2" applyFont="1" applyBorder="1" applyAlignment="1">
      <alignment wrapText="1"/>
    </xf>
    <xf numFmtId="0" fontId="7" fillId="0" borderId="1" xfId="2" applyFont="1" applyBorder="1" applyAlignment="1">
      <alignment horizontal="center" wrapText="1"/>
    </xf>
    <xf numFmtId="0" fontId="7" fillId="0" borderId="0" xfId="2" applyFont="1" applyFill="1" applyBorder="1" applyAlignment="1">
      <alignment horizontal="center" wrapText="1"/>
    </xf>
    <xf numFmtId="0" fontId="7" fillId="0" borderId="0" xfId="2" applyFont="1" applyBorder="1"/>
    <xf numFmtId="0" fontId="7" fillId="0" borderId="0" xfId="2" applyFont="1" applyBorder="1" applyAlignment="1">
      <alignment horizontal="center"/>
    </xf>
    <xf numFmtId="167" fontId="0" fillId="0" borderId="0" xfId="0" applyNumberFormat="1" applyAlignment="1">
      <alignment horizontal="center"/>
    </xf>
    <xf numFmtId="167" fontId="7" fillId="0" borderId="0" xfId="4" applyNumberFormat="1" applyFont="1" applyFill="1" applyAlignment="1">
      <alignment horizontal="center"/>
    </xf>
    <xf numFmtId="167" fontId="0" fillId="0" borderId="0" xfId="0" applyNumberFormat="1"/>
    <xf numFmtId="9" fontId="7" fillId="0" borderId="0" xfId="4" applyFont="1" applyFill="1" applyBorder="1" applyAlignment="1">
      <alignment horizontal="center"/>
    </xf>
    <xf numFmtId="3" fontId="7" fillId="0" borderId="0" xfId="2" applyNumberFormat="1" applyFont="1" applyFill="1" applyBorder="1" applyAlignment="1">
      <alignment horizontal="center"/>
    </xf>
    <xf numFmtId="3" fontId="7" fillId="0" borderId="0" xfId="2" applyNumberFormat="1" applyFont="1" applyFill="1" applyAlignment="1">
      <alignment horizontal="center"/>
    </xf>
    <xf numFmtId="9" fontId="25" fillId="0" borderId="0" xfId="4" applyNumberFormat="1" applyFont="1" applyFill="1" applyBorder="1" applyAlignment="1"/>
    <xf numFmtId="0" fontId="0" fillId="0" borderId="0" xfId="0" applyNumberFormat="1" applyFill="1"/>
    <xf numFmtId="9" fontId="0" fillId="0" borderId="0" xfId="4" applyFont="1" applyFill="1"/>
    <xf numFmtId="3" fontId="7" fillId="0" borderId="0" xfId="2" applyNumberFormat="1" applyFont="1" applyFill="1" applyBorder="1" applyAlignment="1">
      <alignment horizontal="left"/>
    </xf>
    <xf numFmtId="0" fontId="7" fillId="0" borderId="0" xfId="2" applyFont="1" applyFill="1" applyBorder="1" applyAlignment="1">
      <alignment horizontal="center"/>
    </xf>
    <xf numFmtId="3" fontId="7" fillId="0" borderId="0" xfId="2" applyNumberFormat="1" applyFont="1" applyBorder="1" applyAlignment="1">
      <alignment horizontal="center"/>
    </xf>
    <xf numFmtId="9" fontId="0" fillId="0" borderId="0" xfId="0" applyNumberFormat="1" applyAlignment="1">
      <alignment horizontal="center"/>
    </xf>
    <xf numFmtId="165" fontId="6" fillId="0" borderId="0" xfId="0" quotePrefix="1" applyNumberFormat="1" applyFont="1" applyFill="1" applyBorder="1" applyAlignment="1">
      <alignment horizontal="center"/>
    </xf>
    <xf numFmtId="0" fontId="12" fillId="0" borderId="4" xfId="0" applyFont="1" applyBorder="1" applyAlignment="1">
      <alignment horizontal="center"/>
    </xf>
    <xf numFmtId="0" fontId="12" fillId="0" borderId="1" xfId="0" applyFont="1" applyBorder="1" applyAlignment="1">
      <alignment horizontal="center"/>
    </xf>
    <xf numFmtId="0" fontId="18" fillId="0" borderId="0" xfId="0" applyFont="1" applyFill="1"/>
    <xf numFmtId="0" fontId="18" fillId="0" borderId="0" xfId="0" applyFont="1" applyBorder="1"/>
    <xf numFmtId="165" fontId="18" fillId="0" borderId="0" xfId="0" applyNumberFormat="1" applyFont="1" applyBorder="1"/>
    <xf numFmtId="0" fontId="18" fillId="0" borderId="0" xfId="0" applyFont="1" applyFill="1" applyBorder="1"/>
    <xf numFmtId="0" fontId="18" fillId="0" borderId="1" xfId="0" applyFont="1" applyBorder="1"/>
    <xf numFmtId="9" fontId="0" fillId="0" borderId="0" xfId="0" applyNumberFormat="1"/>
    <xf numFmtId="165" fontId="13" fillId="0" borderId="0" xfId="0" applyNumberFormat="1" applyFont="1" applyFill="1" applyAlignment="1">
      <alignment horizontal="center"/>
    </xf>
    <xf numFmtId="0" fontId="2" fillId="0" borderId="0" xfId="0" applyFont="1" applyFill="1" applyBorder="1" applyAlignment="1"/>
    <xf numFmtId="0" fontId="2" fillId="0" borderId="0" xfId="0" applyFont="1" applyBorder="1" applyAlignment="1"/>
    <xf numFmtId="0" fontId="2" fillId="0" borderId="0" xfId="0" quotePrefix="1" applyFont="1" applyBorder="1" applyAlignment="1"/>
    <xf numFmtId="0" fontId="14" fillId="0" borderId="0" xfId="0" quotePrefix="1" applyFont="1" applyBorder="1" applyAlignment="1"/>
    <xf numFmtId="0" fontId="2" fillId="0" borderId="1" xfId="0" quotePrefix="1" applyFont="1" applyBorder="1" applyAlignment="1">
      <alignment horizontal="center"/>
    </xf>
    <xf numFmtId="0" fontId="2" fillId="0" borderId="1" xfId="0" applyFont="1" applyFill="1" applyBorder="1" applyAlignment="1">
      <alignment horizontal="center"/>
    </xf>
    <xf numFmtId="0" fontId="2" fillId="0" borderId="0" xfId="0" quotePrefix="1" applyFont="1" applyBorder="1" applyAlignment="1">
      <alignment horizontal="center"/>
    </xf>
    <xf numFmtId="0" fontId="2" fillId="0" borderId="0" xfId="0" quotePrefix="1" applyFont="1" applyFill="1" applyBorder="1" applyAlignment="1">
      <alignment horizontal="center"/>
    </xf>
    <xf numFmtId="0" fontId="27" fillId="0" borderId="0" xfId="0" applyFont="1"/>
    <xf numFmtId="9" fontId="0" fillId="0" borderId="0" xfId="4" applyFont="1" applyAlignment="1">
      <alignment horizontal="center"/>
    </xf>
    <xf numFmtId="167" fontId="0" fillId="0" borderId="0" xfId="0" applyNumberFormat="1" applyBorder="1" applyAlignment="1">
      <alignment horizontal="center"/>
    </xf>
    <xf numFmtId="9" fontId="0" fillId="0" borderId="0" xfId="4" applyFont="1" applyBorder="1"/>
    <xf numFmtId="11" fontId="0" fillId="0" borderId="0" xfId="0" applyNumberFormat="1" applyBorder="1"/>
    <xf numFmtId="0" fontId="0" fillId="0" borderId="0" xfId="0" applyNumberFormat="1" applyBorder="1"/>
    <xf numFmtId="11" fontId="0" fillId="0" borderId="0" xfId="0" applyNumberFormat="1" applyFill="1" applyBorder="1"/>
    <xf numFmtId="9" fontId="0" fillId="0" borderId="0" xfId="4" applyNumberFormat="1" applyFont="1" applyBorder="1" applyAlignment="1">
      <alignment horizontal="right"/>
    </xf>
    <xf numFmtId="3" fontId="0" fillId="0" borderId="0" xfId="4" applyNumberFormat="1" applyFont="1" applyFill="1" applyBorder="1" applyAlignment="1">
      <alignment horizontal="right"/>
    </xf>
    <xf numFmtId="3" fontId="0" fillId="0" borderId="0" xfId="0" applyNumberFormat="1" applyFill="1" applyBorder="1"/>
    <xf numFmtId="3" fontId="0" fillId="0" borderId="0" xfId="0" applyNumberFormat="1" applyBorder="1" applyAlignment="1">
      <alignment horizontal="right"/>
    </xf>
    <xf numFmtId="3" fontId="0" fillId="0" borderId="0" xfId="0" applyNumberFormat="1" applyFill="1" applyBorder="1" applyAlignment="1">
      <alignment horizontal="right"/>
    </xf>
    <xf numFmtId="3" fontId="0" fillId="0" borderId="0" xfId="0" quotePrefix="1" applyNumberFormat="1" applyFont="1" applyFill="1" applyBorder="1" applyAlignment="1">
      <alignment horizontal="center"/>
    </xf>
    <xf numFmtId="167" fontId="0" fillId="0" borderId="0" xfId="4" applyNumberFormat="1" applyFont="1" applyAlignment="1">
      <alignment horizontal="center"/>
    </xf>
    <xf numFmtId="3" fontId="0" fillId="0" borderId="0" xfId="4" applyNumberFormat="1" applyFont="1" applyAlignment="1">
      <alignment horizontal="right"/>
    </xf>
    <xf numFmtId="0" fontId="27" fillId="0" borderId="0" xfId="0" applyFont="1" applyBorder="1"/>
    <xf numFmtId="167" fontId="0" fillId="0" borderId="0" xfId="0" applyNumberFormat="1" applyFill="1" applyBorder="1" applyAlignment="1">
      <alignment horizontal="center"/>
    </xf>
    <xf numFmtId="11" fontId="0" fillId="0" borderId="0" xfId="0" applyNumberFormat="1" applyAlignment="1">
      <alignment horizontal="right"/>
    </xf>
    <xf numFmtId="0" fontId="0" fillId="0" borderId="0" xfId="0" applyBorder="1" applyAlignment="1">
      <alignment horizontal="right"/>
    </xf>
    <xf numFmtId="0" fontId="27" fillId="0" borderId="0" xfId="0" applyFont="1" applyFill="1" applyBorder="1"/>
    <xf numFmtId="164" fontId="30" fillId="0" borderId="0" xfId="7" applyNumberFormat="1" applyBorder="1" applyAlignment="1">
      <alignment horizontal="center"/>
    </xf>
    <xf numFmtId="164" fontId="30" fillId="0" borderId="0" xfId="7" applyNumberFormat="1" applyFill="1" applyBorder="1" applyAlignment="1">
      <alignment horizontal="center"/>
    </xf>
    <xf numFmtId="0" fontId="2" fillId="0" borderId="2" xfId="0" applyFont="1" applyBorder="1" applyAlignment="1">
      <alignment horizontal="center" wrapText="1"/>
    </xf>
    <xf numFmtId="0" fontId="8" fillId="0" borderId="0" xfId="0" applyFont="1"/>
    <xf numFmtId="0" fontId="31" fillId="0" borderId="0" xfId="0" applyFont="1" applyAlignment="1">
      <alignment horizontal="left"/>
    </xf>
    <xf numFmtId="0" fontId="32" fillId="0" borderId="0" xfId="0" applyFont="1" applyAlignment="1">
      <alignment horizontal="left"/>
    </xf>
    <xf numFmtId="0" fontId="7" fillId="0" borderId="0" xfId="0" applyFont="1" applyAlignment="1">
      <alignment horizontal="left"/>
    </xf>
    <xf numFmtId="0" fontId="0" fillId="0" borderId="1" xfId="0" applyBorder="1" applyAlignment="1">
      <alignment horizontal="center"/>
    </xf>
    <xf numFmtId="167" fontId="0" fillId="0" borderId="0" xfId="4" applyNumberFormat="1" applyFont="1"/>
    <xf numFmtId="167" fontId="7" fillId="0" borderId="0" xfId="4" applyNumberFormat="1" applyFont="1" applyFill="1" applyBorder="1" applyAlignment="1">
      <alignment horizontal="center"/>
    </xf>
    <xf numFmtId="167" fontId="7" fillId="0" borderId="0" xfId="4" applyNumberFormat="1" applyFont="1" applyBorder="1" applyAlignment="1">
      <alignment horizontal="center"/>
    </xf>
    <xf numFmtId="2" fontId="17" fillId="0" borderId="0" xfId="0" applyNumberFormat="1" applyFont="1" applyAlignment="1">
      <alignment horizontal="center"/>
    </xf>
    <xf numFmtId="1" fontId="0" fillId="2" borderId="0" xfId="0" applyNumberFormat="1" applyFill="1"/>
    <xf numFmtId="165" fontId="0" fillId="2" borderId="0" xfId="0" applyNumberFormat="1" applyFill="1" applyAlignment="1">
      <alignment horizontal="center"/>
    </xf>
    <xf numFmtId="1" fontId="20" fillId="2" borderId="0" xfId="0" applyNumberFormat="1" applyFont="1" applyFill="1" applyAlignment="1">
      <alignment horizontal="right"/>
    </xf>
    <xf numFmtId="0" fontId="11" fillId="0" borderId="5" xfId="0" applyFont="1" applyBorder="1" applyAlignment="1">
      <alignment horizontal="center"/>
    </xf>
    <xf numFmtId="0" fontId="0" fillId="0" borderId="1" xfId="0" applyBorder="1" applyAlignment="1">
      <alignment horizontal="right"/>
    </xf>
    <xf numFmtId="1" fontId="0" fillId="0" borderId="1" xfId="0" applyNumberFormat="1" applyBorder="1" applyAlignment="1">
      <alignment horizontal="right"/>
    </xf>
    <xf numFmtId="1" fontId="20" fillId="2" borderId="1" xfId="0" applyNumberFormat="1" applyFont="1" applyFill="1" applyBorder="1" applyAlignment="1">
      <alignment horizontal="right"/>
    </xf>
    <xf numFmtId="165" fontId="0" fillId="2" borderId="1" xfId="0" applyNumberFormat="1" applyFill="1" applyBorder="1" applyAlignment="1">
      <alignment horizontal="center"/>
    </xf>
    <xf numFmtId="1" fontId="0" fillId="2" borderId="1" xfId="0" applyNumberFormat="1" applyFill="1" applyBorder="1"/>
    <xf numFmtId="168" fontId="0" fillId="0" borderId="0" xfId="0" applyNumberFormat="1"/>
    <xf numFmtId="0" fontId="0" fillId="0" borderId="2" xfId="0" applyBorder="1" applyAlignment="1">
      <alignment horizontal="center" wrapText="1"/>
    </xf>
    <xf numFmtId="164" fontId="0" fillId="0" borderId="1" xfId="0" applyNumberFormat="1" applyBorder="1" applyAlignment="1">
      <alignment horizontal="center"/>
    </xf>
    <xf numFmtId="0" fontId="0" fillId="0" borderId="1" xfId="0" applyFill="1" applyBorder="1"/>
    <xf numFmtId="0" fontId="0" fillId="0" borderId="0" xfId="0" applyAlignment="1">
      <alignment horizontal="left" wrapText="1"/>
    </xf>
    <xf numFmtId="0" fontId="29" fillId="0" borderId="1" xfId="0" applyFont="1" applyFill="1" applyBorder="1"/>
    <xf numFmtId="167" fontId="0" fillId="0" borderId="1" xfId="4" applyNumberFormat="1" applyFont="1" applyFill="1" applyBorder="1" applyAlignment="1">
      <alignment horizontal="center"/>
    </xf>
    <xf numFmtId="165" fontId="0" fillId="0" borderId="0" xfId="0" applyNumberFormat="1" applyFill="1"/>
    <xf numFmtId="0" fontId="8" fillId="0" borderId="2" xfId="0" applyFont="1" applyBorder="1" applyAlignment="1">
      <alignment horizontal="center" wrapText="1"/>
    </xf>
    <xf numFmtId="1" fontId="0" fillId="0" borderId="1" xfId="0" applyNumberFormat="1" applyBorder="1" applyAlignment="1">
      <alignment horizontal="center"/>
    </xf>
    <xf numFmtId="0" fontId="0" fillId="0" borderId="0" xfId="0" applyFont="1"/>
    <xf numFmtId="1" fontId="0" fillId="0" borderId="0" xfId="0" applyNumberFormat="1" applyFont="1"/>
    <xf numFmtId="0" fontId="0" fillId="0" borderId="0" xfId="0" applyNumberFormat="1" applyFont="1"/>
    <xf numFmtId="0" fontId="0" fillId="0" borderId="0" xfId="0" applyNumberFormat="1" applyFont="1" applyFill="1"/>
    <xf numFmtId="164" fontId="30" fillId="0" borderId="1" xfId="7" applyNumberFormat="1" applyFill="1" applyBorder="1" applyAlignment="1">
      <alignment horizontal="center"/>
    </xf>
    <xf numFmtId="0" fontId="8" fillId="0" borderId="2" xfId="0" applyFont="1" applyBorder="1" applyAlignment="1">
      <alignment horizontal="center"/>
    </xf>
    <xf numFmtId="0" fontId="15" fillId="0" borderId="0" xfId="0" applyFont="1"/>
    <xf numFmtId="0" fontId="0" fillId="0" borderId="0" xfId="0"/>
    <xf numFmtId="164" fontId="0" fillId="0" borderId="0" xfId="0" applyNumberFormat="1" applyFill="1" applyAlignment="1">
      <alignment horizontal="center"/>
    </xf>
    <xf numFmtId="0" fontId="34" fillId="0" borderId="0" xfId="0" applyFont="1"/>
    <xf numFmtId="0" fontId="31" fillId="0" borderId="0" xfId="0" applyFont="1"/>
    <xf numFmtId="164" fontId="27" fillId="0" borderId="0" xfId="0" applyNumberFormat="1" applyFont="1" applyFill="1" applyAlignment="1">
      <alignment horizontal="center"/>
    </xf>
    <xf numFmtId="0" fontId="9" fillId="0" borderId="0" xfId="0" applyFont="1" applyFill="1" applyBorder="1" applyAlignment="1">
      <alignment horizontal="left" vertical="center"/>
    </xf>
    <xf numFmtId="0" fontId="24" fillId="0" borderId="2" xfId="0" applyFont="1" applyBorder="1" applyAlignment="1">
      <alignment horizontal="center" vertical="center" wrapText="1"/>
    </xf>
    <xf numFmtId="0" fontId="9" fillId="0" borderId="0" xfId="0" applyFont="1" applyAlignment="1">
      <alignment horizontal="center" wrapText="1"/>
    </xf>
    <xf numFmtId="9" fontId="9" fillId="0" borderId="0" xfId="0" applyNumberFormat="1" applyFont="1" applyAlignment="1">
      <alignment horizontal="center" wrapText="1"/>
    </xf>
    <xf numFmtId="0" fontId="9" fillId="0" borderId="1" xfId="0" applyFont="1" applyBorder="1" applyAlignment="1">
      <alignment horizontal="center" wrapText="1"/>
    </xf>
    <xf numFmtId="9" fontId="9" fillId="0" borderId="1" xfId="0" applyNumberFormat="1" applyFont="1" applyBorder="1" applyAlignment="1">
      <alignment horizontal="center" wrapText="1"/>
    </xf>
    <xf numFmtId="164" fontId="0" fillId="3" borderId="0" xfId="0" applyNumberFormat="1" applyFill="1" applyAlignment="1">
      <alignment horizontal="center"/>
    </xf>
    <xf numFmtId="0" fontId="29" fillId="0" borderId="0" xfId="0" applyFont="1" applyBorder="1" applyAlignment="1">
      <alignment horizontal="center"/>
    </xf>
    <xf numFmtId="3" fontId="0" fillId="0" borderId="0" xfId="0" applyNumberFormat="1" applyFont="1" applyBorder="1" applyAlignment="1">
      <alignment horizontal="center"/>
    </xf>
    <xf numFmtId="3" fontId="31" fillId="0" borderId="0" xfId="0" applyNumberFormat="1" applyFont="1" applyBorder="1" applyAlignment="1">
      <alignment horizontal="center"/>
    </xf>
    <xf numFmtId="0" fontId="34" fillId="0" borderId="1" xfId="0" applyFont="1" applyBorder="1" applyAlignment="1">
      <alignment horizontal="center" wrapText="1"/>
    </xf>
    <xf numFmtId="0" fontId="29" fillId="0" borderId="0" xfId="0" applyFont="1" applyBorder="1" applyAlignment="1">
      <alignment wrapText="1"/>
    </xf>
    <xf numFmtId="0" fontId="29" fillId="0" borderId="0" xfId="0" applyFont="1" applyBorder="1" applyAlignment="1"/>
    <xf numFmtId="0" fontId="29" fillId="0" borderId="0" xfId="0" applyFont="1" applyBorder="1"/>
    <xf numFmtId="3" fontId="27" fillId="0" borderId="0" xfId="0" applyNumberFormat="1" applyFont="1" applyFill="1" applyBorder="1" applyAlignment="1">
      <alignment horizontal="right"/>
    </xf>
    <xf numFmtId="165" fontId="0" fillId="0" borderId="0" xfId="0" applyNumberFormat="1" applyBorder="1" applyAlignment="1">
      <alignment horizontal="center"/>
    </xf>
    <xf numFmtId="164" fontId="0" fillId="0" borderId="0" xfId="0" applyNumberFormat="1" applyBorder="1" applyAlignment="1">
      <alignment horizontal="center"/>
    </xf>
    <xf numFmtId="3" fontId="27" fillId="0" borderId="0" xfId="0" applyNumberFormat="1" applyFont="1" applyBorder="1" applyAlignment="1">
      <alignment horizontal="right"/>
    </xf>
    <xf numFmtId="0" fontId="34" fillId="0" borderId="1" xfId="0" applyFont="1" applyBorder="1" applyAlignment="1"/>
    <xf numFmtId="1" fontId="17" fillId="0" borderId="0" xfId="0" applyNumberFormat="1" applyFont="1" applyFill="1" applyBorder="1" applyAlignment="1">
      <alignment horizontal="center"/>
    </xf>
    <xf numFmtId="0" fontId="17" fillId="0" borderId="0" xfId="0" applyFont="1" applyFill="1" applyBorder="1" applyAlignment="1">
      <alignment horizontal="center"/>
    </xf>
    <xf numFmtId="165" fontId="0" fillId="0" borderId="0" xfId="0" applyNumberFormat="1" applyFill="1" applyBorder="1"/>
    <xf numFmtId="1" fontId="0" fillId="0" borderId="0" xfId="0" applyNumberFormat="1" applyFont="1" applyAlignment="1">
      <alignment horizontal="right"/>
    </xf>
    <xf numFmtId="1" fontId="0" fillId="0" borderId="0" xfId="0" applyNumberFormat="1" applyFont="1" applyBorder="1" applyAlignment="1">
      <alignment horizontal="right"/>
    </xf>
    <xf numFmtId="0" fontId="0" fillId="0" borderId="1" xfId="0" applyBorder="1" applyAlignment="1">
      <alignment horizontal="center"/>
    </xf>
    <xf numFmtId="0" fontId="0" fillId="0" borderId="1" xfId="0" applyBorder="1" applyAlignment="1">
      <alignment horizontal="center"/>
    </xf>
    <xf numFmtId="0" fontId="2" fillId="0" borderId="0" xfId="0" applyFont="1" applyBorder="1" applyAlignment="1">
      <alignment horizontal="center" wrapText="1"/>
    </xf>
    <xf numFmtId="0" fontId="7" fillId="0" borderId="0" xfId="2" applyFont="1" applyBorder="1" applyAlignment="1">
      <alignment horizontal="center" wrapText="1"/>
    </xf>
    <xf numFmtId="167" fontId="0" fillId="0" borderId="0" xfId="0" applyNumberFormat="1" applyFont="1" applyAlignment="1">
      <alignment horizontal="center"/>
    </xf>
    <xf numFmtId="167" fontId="0" fillId="0" borderId="0" xfId="0" applyNumberFormat="1" applyFill="1" applyAlignment="1">
      <alignment horizontal="center"/>
    </xf>
    <xf numFmtId="164" fontId="15" fillId="0" borderId="0" xfId="0" applyNumberFormat="1" applyFont="1" applyAlignment="1">
      <alignment horizontal="center"/>
    </xf>
    <xf numFmtId="0" fontId="7" fillId="0" borderId="2" xfId="2" applyFont="1" applyFill="1" applyBorder="1" applyAlignment="1">
      <alignment horizontal="center" wrapText="1"/>
    </xf>
    <xf numFmtId="169" fontId="0" fillId="0" borderId="0" xfId="0" applyNumberFormat="1" applyAlignment="1">
      <alignment horizontal="center"/>
    </xf>
    <xf numFmtId="0" fontId="5" fillId="0" borderId="0" xfId="0" applyFont="1" applyAlignment="1">
      <alignment vertical="center" wrapText="1"/>
    </xf>
    <xf numFmtId="0" fontId="17" fillId="0" borderId="3" xfId="0" applyFont="1" applyBorder="1" applyAlignment="1">
      <alignment horizontal="center"/>
    </xf>
    <xf numFmtId="0" fontId="17" fillId="0" borderId="3" xfId="0" quotePrefix="1" applyFont="1" applyBorder="1" applyAlignment="1">
      <alignment horizontal="center"/>
    </xf>
    <xf numFmtId="0" fontId="21" fillId="0" borderId="0" xfId="0" applyFont="1" applyBorder="1" applyAlignment="1">
      <alignment horizontal="left"/>
    </xf>
    <xf numFmtId="0" fontId="5" fillId="0" borderId="0" xfId="0" applyFont="1" applyAlignment="1">
      <alignment horizontal="left" vertical="center" wrapText="1"/>
    </xf>
    <xf numFmtId="0" fontId="2" fillId="0" borderId="2" xfId="0" applyFont="1"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13" fillId="0" borderId="0" xfId="0" applyFont="1" applyAlignment="1">
      <alignment horizontal="left" wrapText="1"/>
    </xf>
    <xf numFmtId="0" fontId="32" fillId="0" borderId="0" xfId="0" applyFont="1" applyAlignment="1">
      <alignment horizontal="left" wrapText="1"/>
    </xf>
    <xf numFmtId="0" fontId="34" fillId="0" borderId="2" xfId="0" applyFont="1" applyBorder="1" applyAlignment="1">
      <alignment horizontal="center"/>
    </xf>
    <xf numFmtId="0" fontId="34" fillId="0" borderId="5" xfId="0" applyFont="1" applyBorder="1" applyAlignment="1">
      <alignment horizontal="center" wrapText="1"/>
    </xf>
    <xf numFmtId="0" fontId="34" fillId="0" borderId="1" xfId="0" applyFont="1" applyBorder="1" applyAlignment="1">
      <alignment horizontal="center" wrapText="1"/>
    </xf>
    <xf numFmtId="0" fontId="32" fillId="0" borderId="0" xfId="0" applyFont="1" applyAlignment="1">
      <alignment vertical="center" wrapText="1"/>
    </xf>
    <xf numFmtId="0" fontId="17" fillId="0" borderId="2" xfId="0" applyFont="1" applyBorder="1" applyAlignment="1">
      <alignment horizontal="center"/>
    </xf>
  </cellXfs>
  <cellStyles count="8">
    <cellStyle name="Hyperlink" xfId="1" builtinId="8"/>
    <cellStyle name="Normal" xfId="0" builtinId="0"/>
    <cellStyle name="Normal 2" xfId="6" xr:uid="{00000000-0005-0000-0000-000002000000}"/>
    <cellStyle name="Normal 3" xfId="3" xr:uid="{00000000-0005-0000-0000-000003000000}"/>
    <cellStyle name="Normal 9" xfId="5" xr:uid="{00000000-0005-0000-0000-000004000000}"/>
    <cellStyle name="Normal_TabAnnexeB" xfId="2" xr:uid="{00000000-0005-0000-0000-000005000000}"/>
    <cellStyle name="Percent" xfId="4" builtinId="5"/>
    <cellStyle name="Percent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0743914809609"/>
          <c:y val="3.2745591939546598E-2"/>
          <c:w val="0.84375980369317738"/>
          <c:h val="0.88586756738973083"/>
        </c:manualLayout>
      </c:layout>
      <c:barChart>
        <c:barDir val="col"/>
        <c:grouping val="clustered"/>
        <c:varyColors val="0"/>
        <c:ser>
          <c:idx val="1"/>
          <c:order val="0"/>
          <c:tx>
            <c:strRef>
              <c:f>TopRates!$D$34</c:f>
              <c:strCache>
                <c:ptCount val="1"/>
                <c:pt idx="0">
                  <c:v>NBER Recession starts</c:v>
                </c:pt>
              </c:strCache>
            </c:strRef>
          </c:tx>
          <c:spPr>
            <a:solidFill>
              <a:schemeClr val="bg1">
                <a:lumMod val="75000"/>
                <a:alpha val="49000"/>
              </a:schemeClr>
            </a:solidFill>
          </c:spPr>
          <c:invertIfNegative val="0"/>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TopRates!$D$35:$D$90</c:f>
              <c:numCache>
                <c:formatCode>General</c:formatCode>
                <c:ptCount val="56"/>
                <c:pt idx="0">
                  <c:v>1</c:v>
                </c:pt>
                <c:pt idx="1">
                  <c:v>0</c:v>
                </c:pt>
                <c:pt idx="2">
                  <c:v>0</c:v>
                </c:pt>
                <c:pt idx="3">
                  <c:v>0</c:v>
                </c:pt>
                <c:pt idx="4">
                  <c:v>0</c:v>
                </c:pt>
                <c:pt idx="5">
                  <c:v>0</c:v>
                </c:pt>
                <c:pt idx="6">
                  <c:v>0</c:v>
                </c:pt>
                <c:pt idx="7">
                  <c:v>0</c:v>
                </c:pt>
                <c:pt idx="8">
                  <c:v>0</c:v>
                </c:pt>
                <c:pt idx="9">
                  <c:v>1</c:v>
                </c:pt>
                <c:pt idx="10">
                  <c:v>0</c:v>
                </c:pt>
                <c:pt idx="11">
                  <c:v>0</c:v>
                </c:pt>
                <c:pt idx="12">
                  <c:v>0</c:v>
                </c:pt>
                <c:pt idx="13">
                  <c:v>1</c:v>
                </c:pt>
                <c:pt idx="14">
                  <c:v>0</c:v>
                </c:pt>
                <c:pt idx="15">
                  <c:v>0</c:v>
                </c:pt>
                <c:pt idx="16">
                  <c:v>0</c:v>
                </c:pt>
                <c:pt idx="17">
                  <c:v>0</c:v>
                </c:pt>
                <c:pt idx="18">
                  <c:v>0</c:v>
                </c:pt>
                <c:pt idx="19">
                  <c:v>0</c:v>
                </c:pt>
                <c:pt idx="20">
                  <c:v>1</c:v>
                </c:pt>
                <c:pt idx="21">
                  <c:v>1</c:v>
                </c:pt>
                <c:pt idx="22">
                  <c:v>0</c:v>
                </c:pt>
                <c:pt idx="23">
                  <c:v>0</c:v>
                </c:pt>
                <c:pt idx="24">
                  <c:v>0</c:v>
                </c:pt>
                <c:pt idx="25">
                  <c:v>0</c:v>
                </c:pt>
                <c:pt idx="26">
                  <c:v>0</c:v>
                </c:pt>
                <c:pt idx="27">
                  <c:v>0</c:v>
                </c:pt>
                <c:pt idx="28">
                  <c:v>0</c:v>
                </c:pt>
                <c:pt idx="29">
                  <c:v>0</c:v>
                </c:pt>
                <c:pt idx="30">
                  <c:v>1</c:v>
                </c:pt>
                <c:pt idx="31">
                  <c:v>0</c:v>
                </c:pt>
                <c:pt idx="32">
                  <c:v>0</c:v>
                </c:pt>
                <c:pt idx="33">
                  <c:v>0</c:v>
                </c:pt>
                <c:pt idx="34">
                  <c:v>0</c:v>
                </c:pt>
                <c:pt idx="35">
                  <c:v>0</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0-6BBF-4170-81CC-9DEE7E291979}"/>
            </c:ext>
          </c:extLst>
        </c:ser>
        <c:dLbls>
          <c:showLegendKey val="0"/>
          <c:showVal val="0"/>
          <c:showCatName val="0"/>
          <c:showSerName val="0"/>
          <c:showPercent val="0"/>
          <c:showBubbleSize val="0"/>
        </c:dLbls>
        <c:gapWidth val="0"/>
        <c:overlap val="10"/>
        <c:axId val="634129944"/>
        <c:axId val="634129160"/>
      </c:barChart>
      <c:lineChart>
        <c:grouping val="standard"/>
        <c:varyColors val="0"/>
        <c:ser>
          <c:idx val="0"/>
          <c:order val="1"/>
          <c:tx>
            <c:strRef>
              <c:f>'Fig1'!$C$32</c:f>
              <c:strCache>
                <c:ptCount val="1"/>
                <c:pt idx="0">
                  <c:v>Pre-tax Income</c:v>
                </c:pt>
              </c:strCache>
            </c:strRef>
          </c:tx>
          <c:spPr>
            <a:ln w="34925">
              <a:solidFill>
                <a:schemeClr val="tx1">
                  <a:lumMod val="50000"/>
                  <a:lumOff val="50000"/>
                </a:schemeClr>
              </a:solidFill>
            </a:ln>
          </c:spPr>
          <c:marker>
            <c:symbol val="none"/>
          </c:marker>
          <c:dPt>
            <c:idx val="30"/>
            <c:bubble3D val="0"/>
            <c:spPr>
              <a:ln w="34925">
                <a:solidFill>
                  <a:schemeClr val="tx1">
                    <a:lumMod val="50000"/>
                    <a:lumOff val="50000"/>
                  </a:schemeClr>
                </a:solidFill>
              </a:ln>
            </c:spPr>
            <c:extLst>
              <c:ext xmlns:c16="http://schemas.microsoft.com/office/drawing/2014/chart" uri="{C3380CC4-5D6E-409C-BE32-E72D297353CC}">
                <c16:uniqueId val="{00000002-6BBF-4170-81CC-9DEE7E291979}"/>
              </c:ext>
            </c:extLst>
          </c:dPt>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'Fig1'!$C$33:$C$88</c:f>
              <c:numCache>
                <c:formatCode>0.000</c:formatCode>
                <c:ptCount val="56"/>
                <c:pt idx="0">
                  <c:v>0.1103860864630547</c:v>
                </c:pt>
                <c:pt idx="1">
                  <c:v>0.11081719513306594</c:v>
                </c:pt>
                <c:pt idx="2">
                  <c:v>0.11120373480640794</c:v>
                </c:pt>
                <c:pt idx="3">
                  <c:v>0.11305834004238841</c:v>
                </c:pt>
                <c:pt idx="4">
                  <c:v>0.1146899307735081</c:v>
                </c:pt>
                <c:pt idx="5">
                  <c:v>0.11494324669163405</c:v>
                </c:pt>
                <c:pt idx="6">
                  <c:v>0.11515736868552763</c:v>
                </c:pt>
                <c:pt idx="7">
                  <c:v>0.11224971747213815</c:v>
                </c:pt>
                <c:pt idx="8">
                  <c:v>0.11145129761914908</c:v>
                </c:pt>
                <c:pt idx="9">
                  <c:v>0.10106026471086935</c:v>
                </c:pt>
                <c:pt idx="10">
                  <c:v>9.3299155800116204E-2</c:v>
                </c:pt>
                <c:pt idx="11">
                  <c:v>9.6309616480635699E-2</c:v>
                </c:pt>
                <c:pt idx="12">
                  <c:v>9.8115968640821435E-2</c:v>
                </c:pt>
                <c:pt idx="13">
                  <c:v>9.7143648904541954E-2</c:v>
                </c:pt>
                <c:pt idx="14">
                  <c:v>9.3850207684448211E-2</c:v>
                </c:pt>
                <c:pt idx="15">
                  <c:v>9.4064651760773887E-2</c:v>
                </c:pt>
                <c:pt idx="16">
                  <c:v>9.4291204392316835E-2</c:v>
                </c:pt>
                <c:pt idx="17">
                  <c:v>9.4899274095405453E-2</c:v>
                </c:pt>
                <c:pt idx="18">
                  <c:v>9.3930708108198674E-2</c:v>
                </c:pt>
                <c:pt idx="19">
                  <c:v>9.4899986792237198E-2</c:v>
                </c:pt>
                <c:pt idx="20">
                  <c:v>9.261465973160031E-2</c:v>
                </c:pt>
                <c:pt idx="21">
                  <c:v>8.9262196264253163E-2</c:v>
                </c:pt>
                <c:pt idx="22">
                  <c:v>9.0401597762518424E-2</c:v>
                </c:pt>
                <c:pt idx="23">
                  <c:v>9.2487534110957156E-2</c:v>
                </c:pt>
                <c:pt idx="24">
                  <c:v>9.5430599975374134E-2</c:v>
                </c:pt>
                <c:pt idx="25">
                  <c:v>9.5622856413381044E-2</c:v>
                </c:pt>
                <c:pt idx="26">
                  <c:v>9.2931372728020101E-2</c:v>
                </c:pt>
                <c:pt idx="27">
                  <c:v>9.6691378643522452E-2</c:v>
                </c:pt>
                <c:pt idx="28">
                  <c:v>0.11618417948029981</c:v>
                </c:pt>
                <c:pt idx="29">
                  <c:v>0.11126510038595104</c:v>
                </c:pt>
                <c:pt idx="30">
                  <c:v>0.11287840931465051</c:v>
                </c:pt>
                <c:pt idx="31">
                  <c:v>0.10924309169780609</c:v>
                </c:pt>
                <c:pt idx="32">
                  <c:v>0.11597736769774794</c:v>
                </c:pt>
                <c:pt idx="33">
                  <c:v>0.10954075171346821</c:v>
                </c:pt>
                <c:pt idx="34">
                  <c:v>0.10947565686902427</c:v>
                </c:pt>
                <c:pt idx="35">
                  <c:v>0.11512130249241838</c:v>
                </c:pt>
                <c:pt idx="36">
                  <c:v>0.11931018728926303</c:v>
                </c:pt>
                <c:pt idx="37">
                  <c:v>0.12490294670435617</c:v>
                </c:pt>
                <c:pt idx="38">
                  <c:v>0.12637675646198396</c:v>
                </c:pt>
                <c:pt idx="39">
                  <c:v>0.13162035713692485</c:v>
                </c:pt>
                <c:pt idx="40">
                  <c:v>0.13670178501652119</c:v>
                </c:pt>
                <c:pt idx="41">
                  <c:v>0.12713426863166885</c:v>
                </c:pt>
                <c:pt idx="42">
                  <c:v>0.12068197568424517</c:v>
                </c:pt>
                <c:pt idx="43">
                  <c:v>0.12377478129489432</c:v>
                </c:pt>
                <c:pt idx="44">
                  <c:v>0.13260924234253701</c:v>
                </c:pt>
                <c:pt idx="45">
                  <c:v>0.14257478164468423</c:v>
                </c:pt>
                <c:pt idx="46">
                  <c:v>0.14696344047345955</c:v>
                </c:pt>
                <c:pt idx="47">
                  <c:v>0.14610594510750965</c:v>
                </c:pt>
                <c:pt idx="48">
                  <c:v>0.13955021491106612</c:v>
                </c:pt>
                <c:pt idx="49">
                  <c:v>0.13091121874891942</c:v>
                </c:pt>
                <c:pt idx="50">
                  <c:v>0.14296488171438282</c:v>
                </c:pt>
                <c:pt idx="51">
                  <c:v>0.13842295139515765</c:v>
                </c:pt>
                <c:pt idx="52">
                  <c:v>0.15229122380983121</c:v>
                </c:pt>
                <c:pt idx="53">
                  <c:v>0.13896760061229452</c:v>
                </c:pt>
                <c:pt idx="54">
                  <c:v>0.14277984870529348</c:v>
                </c:pt>
                <c:pt idx="55">
                  <c:v>0.14118367565625728</c:v>
                </c:pt>
              </c:numCache>
            </c:numRef>
          </c:val>
          <c:smooth val="0"/>
          <c:extLst>
            <c:ext xmlns:c16="http://schemas.microsoft.com/office/drawing/2014/chart" uri="{C3380CC4-5D6E-409C-BE32-E72D297353CC}">
              <c16:uniqueId val="{00000003-6BBF-4170-81CC-9DEE7E291979}"/>
            </c:ext>
          </c:extLst>
        </c:ser>
        <c:ser>
          <c:idx val="2"/>
          <c:order val="2"/>
          <c:tx>
            <c:strRef>
              <c:f>'Fig1'!$E$32</c:f>
              <c:strCache>
                <c:ptCount val="1"/>
                <c:pt idx="0">
                  <c:v>After-tax/transfer income</c:v>
                </c:pt>
              </c:strCache>
            </c:strRef>
          </c:tx>
          <c:spPr>
            <a:ln w="34925">
              <a:solidFill>
                <a:schemeClr val="tx1"/>
              </a:solidFill>
            </a:ln>
          </c:spPr>
          <c:marker>
            <c:symbol val="none"/>
          </c:marker>
          <c:val>
            <c:numRef>
              <c:f>'Fig1'!$E$33:$E$88</c:f>
              <c:numCache>
                <c:formatCode>0.000</c:formatCode>
                <c:ptCount val="56"/>
                <c:pt idx="0">
                  <c:v>7.8989479518218247E-2</c:v>
                </c:pt>
                <c:pt idx="1">
                  <c:v>8.1199464095742274E-2</c:v>
                </c:pt>
                <c:pt idx="2">
                  <c:v>8.3180970305290119E-2</c:v>
                </c:pt>
                <c:pt idx="3">
                  <c:v>8.4699843262851141E-2</c:v>
                </c:pt>
                <c:pt idx="4">
                  <c:v>8.6036076453784915E-2</c:v>
                </c:pt>
                <c:pt idx="5">
                  <c:v>8.7343239886431404E-2</c:v>
                </c:pt>
                <c:pt idx="6">
                  <c:v>8.8448156715799003E-2</c:v>
                </c:pt>
                <c:pt idx="7">
                  <c:v>8.153302970705105E-2</c:v>
                </c:pt>
                <c:pt idx="8">
                  <c:v>7.9426378845157936E-2</c:v>
                </c:pt>
                <c:pt idx="9">
                  <c:v>7.2454336341204142E-2</c:v>
                </c:pt>
                <c:pt idx="10">
                  <c:v>6.5568941024082714E-2</c:v>
                </c:pt>
                <c:pt idx="11">
                  <c:v>6.7289153268485863E-2</c:v>
                </c:pt>
                <c:pt idx="12">
                  <c:v>6.9600404183633544E-2</c:v>
                </c:pt>
                <c:pt idx="13">
                  <c:v>7.3304543140487885E-2</c:v>
                </c:pt>
                <c:pt idx="14">
                  <c:v>7.0153054150191477E-2</c:v>
                </c:pt>
                <c:pt idx="15">
                  <c:v>6.7785973094478993E-2</c:v>
                </c:pt>
                <c:pt idx="16">
                  <c:v>6.8293424459802965E-2</c:v>
                </c:pt>
                <c:pt idx="17">
                  <c:v>7.1347738673522759E-2</c:v>
                </c:pt>
                <c:pt idx="18">
                  <c:v>7.2830273756297539E-2</c:v>
                </c:pt>
                <c:pt idx="19">
                  <c:v>7.2139807023017671E-2</c:v>
                </c:pt>
                <c:pt idx="20">
                  <c:v>6.7709847776369403E-2</c:v>
                </c:pt>
                <c:pt idx="21">
                  <c:v>6.7240971676688424E-2</c:v>
                </c:pt>
                <c:pt idx="22">
                  <c:v>6.5611154786142545E-2</c:v>
                </c:pt>
                <c:pt idx="23">
                  <c:v>6.6815370630912127E-2</c:v>
                </c:pt>
                <c:pt idx="24">
                  <c:v>7.2297376537959604E-2</c:v>
                </c:pt>
                <c:pt idx="25">
                  <c:v>7.0868369231104497E-2</c:v>
                </c:pt>
                <c:pt idx="26">
                  <c:v>6.6271363796234981E-2</c:v>
                </c:pt>
                <c:pt idx="27">
                  <c:v>7.0054384975182071E-2</c:v>
                </c:pt>
                <c:pt idx="28">
                  <c:v>8.7459750123910995E-2</c:v>
                </c:pt>
                <c:pt idx="29">
                  <c:v>8.2664002007293388E-2</c:v>
                </c:pt>
                <c:pt idx="30">
                  <c:v>8.3336941022029556E-2</c:v>
                </c:pt>
                <c:pt idx="31">
                  <c:v>7.7543395194042242E-2</c:v>
                </c:pt>
                <c:pt idx="32">
                  <c:v>7.9735921906976981E-2</c:v>
                </c:pt>
                <c:pt idx="33">
                  <c:v>7.2809681793638795E-2</c:v>
                </c:pt>
                <c:pt idx="34">
                  <c:v>7.3669655385035615E-2</c:v>
                </c:pt>
                <c:pt idx="35">
                  <c:v>7.7604961237693143E-2</c:v>
                </c:pt>
                <c:pt idx="36">
                  <c:v>8.1103190969653641E-2</c:v>
                </c:pt>
                <c:pt idx="37">
                  <c:v>8.5504586668831761E-2</c:v>
                </c:pt>
                <c:pt idx="38">
                  <c:v>8.6803083366503303E-2</c:v>
                </c:pt>
                <c:pt idx="39">
                  <c:v>9.06087050726571E-2</c:v>
                </c:pt>
                <c:pt idx="40">
                  <c:v>9.4509605359795038E-2</c:v>
                </c:pt>
                <c:pt idx="41">
                  <c:v>8.6020749470970284E-2</c:v>
                </c:pt>
                <c:pt idx="42">
                  <c:v>8.036672533413558E-2</c:v>
                </c:pt>
                <c:pt idx="43">
                  <c:v>8.3090076888733974E-2</c:v>
                </c:pt>
                <c:pt idx="44">
                  <c:v>8.9180091516531806E-2</c:v>
                </c:pt>
                <c:pt idx="45">
                  <c:v>9.5123410492338856E-2</c:v>
                </c:pt>
                <c:pt idx="46">
                  <c:v>9.8223339611121438E-2</c:v>
                </c:pt>
                <c:pt idx="47">
                  <c:v>9.4563324470752594E-2</c:v>
                </c:pt>
                <c:pt idx="48">
                  <c:v>8.4723553346400554E-2</c:v>
                </c:pt>
                <c:pt idx="49">
                  <c:v>7.7804968638845548E-2</c:v>
                </c:pt>
                <c:pt idx="50">
                  <c:v>8.5720370581185562E-2</c:v>
                </c:pt>
                <c:pt idx="51">
                  <c:v>8.1359490192568745E-2</c:v>
                </c:pt>
                <c:pt idx="52">
                  <c:v>9.3432484478077574E-2</c:v>
                </c:pt>
                <c:pt idx="53">
                  <c:v>8.280797718239509E-2</c:v>
                </c:pt>
                <c:pt idx="54">
                  <c:v>8.6381387551909522E-2</c:v>
                </c:pt>
                <c:pt idx="55">
                  <c:v>8.5472598105556033E-2</c:v>
                </c:pt>
              </c:numCache>
            </c:numRef>
          </c:val>
          <c:smooth val="0"/>
          <c:extLst>
            <c:ext xmlns:c16="http://schemas.microsoft.com/office/drawing/2014/chart" uri="{C3380CC4-5D6E-409C-BE32-E72D297353CC}">
              <c16:uniqueId val="{00000004-6BBF-4170-81CC-9DEE7E291979}"/>
            </c:ext>
          </c:extLst>
        </c:ser>
        <c:ser>
          <c:idx val="3"/>
          <c:order val="3"/>
          <c:tx>
            <c:v>pre-tax/after-transfer</c:v>
          </c:tx>
          <c:spPr>
            <a:ln>
              <a:solidFill>
                <a:schemeClr val="tx1">
                  <a:lumMod val="50000"/>
                  <a:lumOff val="50000"/>
                </a:schemeClr>
              </a:solidFill>
              <a:prstDash val="sysDash"/>
            </a:ln>
          </c:spPr>
          <c:marker>
            <c:symbol val="none"/>
          </c:marker>
          <c:val>
            <c:numRef>
              <c:f>'Fig1'!$D$33:$D$88</c:f>
              <c:numCache>
                <c:formatCode>0.000</c:formatCode>
                <c:ptCount val="56"/>
                <c:pt idx="0">
                  <c:v>0.10547561256553753</c:v>
                </c:pt>
                <c:pt idx="1">
                  <c:v>0.10574892929572076</c:v>
                </c:pt>
                <c:pt idx="2">
                  <c:v>0.10599329544961571</c:v>
                </c:pt>
                <c:pt idx="3">
                  <c:v>0.10787582966725633</c:v>
                </c:pt>
                <c:pt idx="4">
                  <c:v>0.10953579287619661</c:v>
                </c:pt>
                <c:pt idx="5">
                  <c:v>0.10979524163767666</c:v>
                </c:pt>
                <c:pt idx="6">
                  <c:v>0.11001450916324675</c:v>
                </c:pt>
                <c:pt idx="7">
                  <c:v>0.10666714511172948</c:v>
                </c:pt>
                <c:pt idx="8">
                  <c:v>0.105470357862509</c:v>
                </c:pt>
                <c:pt idx="9">
                  <c:v>9.5507100877327486E-2</c:v>
                </c:pt>
                <c:pt idx="10">
                  <c:v>8.742571198859439E-2</c:v>
                </c:pt>
                <c:pt idx="11">
                  <c:v>8.960980370049855E-2</c:v>
                </c:pt>
                <c:pt idx="12">
                  <c:v>9.1278796098654649E-2</c:v>
                </c:pt>
                <c:pt idx="13">
                  <c:v>9.033291392156774E-2</c:v>
                </c:pt>
                <c:pt idx="14">
                  <c:v>8.6511865633795648E-2</c:v>
                </c:pt>
                <c:pt idx="15">
                  <c:v>8.5442158826000994E-2</c:v>
                </c:pt>
                <c:pt idx="16">
                  <c:v>8.5926386415201478E-2</c:v>
                </c:pt>
                <c:pt idx="17">
                  <c:v>8.6809827305294684E-2</c:v>
                </c:pt>
                <c:pt idx="18">
                  <c:v>8.6304517369871839E-2</c:v>
                </c:pt>
                <c:pt idx="19">
                  <c:v>8.6903574030698996E-2</c:v>
                </c:pt>
                <c:pt idx="20">
                  <c:v>8.4047989673063372E-2</c:v>
                </c:pt>
                <c:pt idx="21">
                  <c:v>8.0968223140013368E-2</c:v>
                </c:pt>
                <c:pt idx="22">
                  <c:v>8.1431776540895423E-2</c:v>
                </c:pt>
                <c:pt idx="23">
                  <c:v>8.3266688648198986E-2</c:v>
                </c:pt>
                <c:pt idx="24">
                  <c:v>8.6710232120910974E-2</c:v>
                </c:pt>
                <c:pt idx="25">
                  <c:v>8.7272923610391115E-2</c:v>
                </c:pt>
                <c:pt idx="26">
                  <c:v>8.4532499321062451E-2</c:v>
                </c:pt>
                <c:pt idx="27">
                  <c:v>8.8118347589807716E-2</c:v>
                </c:pt>
                <c:pt idx="28">
                  <c:v>0.10586704503713266</c:v>
                </c:pt>
                <c:pt idx="29">
                  <c:v>0.10133937109209022</c:v>
                </c:pt>
                <c:pt idx="30">
                  <c:v>0.10216340310442139</c:v>
                </c:pt>
                <c:pt idx="31">
                  <c:v>9.7937989104130208E-2</c:v>
                </c:pt>
                <c:pt idx="32">
                  <c:v>0.10321475471347732</c:v>
                </c:pt>
                <c:pt idx="33">
                  <c:v>9.7294801851661686E-2</c:v>
                </c:pt>
                <c:pt idx="34">
                  <c:v>9.7496605700246583E-2</c:v>
                </c:pt>
                <c:pt idx="35">
                  <c:v>0.10248804676769482</c:v>
                </c:pt>
                <c:pt idx="36">
                  <c:v>0.10636785657879491</c:v>
                </c:pt>
                <c:pt idx="37">
                  <c:v>0.11178826593549564</c:v>
                </c:pt>
                <c:pt idx="38">
                  <c:v>0.1134947367984665</c:v>
                </c:pt>
                <c:pt idx="39">
                  <c:v>0.11841283354898033</c:v>
                </c:pt>
                <c:pt idx="40">
                  <c:v>0.12324734072667641</c:v>
                </c:pt>
                <c:pt idx="41">
                  <c:v>0.11389875547142124</c:v>
                </c:pt>
                <c:pt idx="42">
                  <c:v>0.10745535683987288</c:v>
                </c:pt>
                <c:pt idx="43">
                  <c:v>0.11008174195775861</c:v>
                </c:pt>
                <c:pt idx="44">
                  <c:v>0.11794330030636968</c:v>
                </c:pt>
                <c:pt idx="45">
                  <c:v>0.12686541570563556</c:v>
                </c:pt>
                <c:pt idx="46">
                  <c:v>0.13083180114309842</c:v>
                </c:pt>
                <c:pt idx="47">
                  <c:v>0.12947409854791339</c:v>
                </c:pt>
                <c:pt idx="48">
                  <c:v>0.1212739988736156</c:v>
                </c:pt>
                <c:pt idx="49">
                  <c:v>0.1127544427547378</c:v>
                </c:pt>
                <c:pt idx="50">
                  <c:v>0.12244289272562482</c:v>
                </c:pt>
                <c:pt idx="51">
                  <c:v>0.1191544734605352</c:v>
                </c:pt>
                <c:pt idx="52">
                  <c:v>0.13192084270089083</c:v>
                </c:pt>
                <c:pt idx="53">
                  <c:v>0.1205447789407159</c:v>
                </c:pt>
                <c:pt idx="54">
                  <c:v>0.12383528715122835</c:v>
                </c:pt>
                <c:pt idx="55">
                  <c:v>0.12226367697635226</c:v>
                </c:pt>
              </c:numCache>
            </c:numRef>
          </c:val>
          <c:smooth val="0"/>
          <c:extLst>
            <c:ext xmlns:c16="http://schemas.microsoft.com/office/drawing/2014/chart" uri="{C3380CC4-5D6E-409C-BE32-E72D297353CC}">
              <c16:uniqueId val="{00000005-6BBF-4170-81CC-9DEE7E291979}"/>
            </c:ext>
          </c:extLst>
        </c:ser>
        <c:dLbls>
          <c:showLegendKey val="0"/>
          <c:showVal val="0"/>
          <c:showCatName val="0"/>
          <c:showSerName val="0"/>
          <c:showPercent val="0"/>
          <c:showBubbleSize val="0"/>
        </c:dLbls>
        <c:marker val="1"/>
        <c:smooth val="0"/>
        <c:axId val="634129944"/>
        <c:axId val="634129160"/>
      </c:lineChart>
      <c:catAx>
        <c:axId val="634129944"/>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4129160"/>
        <c:crossesAt val="0"/>
        <c:auto val="1"/>
        <c:lblAlgn val="ctr"/>
        <c:lblOffset val="50"/>
        <c:tickLblSkip val="10"/>
        <c:tickMarkSkip val="10"/>
        <c:noMultiLvlLbl val="0"/>
      </c:catAx>
      <c:valAx>
        <c:axId val="634129160"/>
        <c:scaling>
          <c:orientation val="minMax"/>
          <c:max val="0.16000000000000003"/>
          <c:min val="0"/>
        </c:scaling>
        <c:delete val="0"/>
        <c:axPos val="l"/>
        <c:majorGridlines>
          <c:spPr>
            <a:ln w="3175">
              <a:solidFill>
                <a:srgbClr val="C0C0C0"/>
              </a:solidFill>
              <a:prstDash val="sysDash"/>
            </a:ln>
          </c:spPr>
        </c:majorGridlines>
        <c:title>
          <c:tx>
            <c:rich>
              <a:bodyPr/>
              <a:lstStyle/>
              <a:p>
                <a:pPr>
                  <a:defRPr sz="1200" b="1" i="0" u="none" strike="noStrike" baseline="0">
                    <a:solidFill>
                      <a:schemeClr val="tx1"/>
                    </a:solidFill>
                    <a:latin typeface="Arial"/>
                    <a:ea typeface="Arial"/>
                    <a:cs typeface="Arial"/>
                  </a:defRPr>
                </a:pPr>
                <a:r>
                  <a:rPr lang="en-US" sz="1400" b="0">
                    <a:solidFill>
                      <a:schemeClr val="tx1"/>
                    </a:solidFill>
                  </a:rPr>
                  <a:t>Top</a:t>
                </a:r>
                <a:r>
                  <a:rPr lang="en-US" sz="1400" b="0" baseline="0">
                    <a:solidFill>
                      <a:schemeClr val="tx1"/>
                    </a:solidFill>
                  </a:rPr>
                  <a:t> 1% national income share</a:t>
                </a:r>
                <a:endParaRPr lang="en-US" sz="1400" b="0">
                  <a:solidFill>
                    <a:schemeClr val="tx1"/>
                  </a:solidFill>
                </a:endParaRPr>
              </a:p>
            </c:rich>
          </c:tx>
          <c:layout>
            <c:manualLayout>
              <c:xMode val="edge"/>
              <c:yMode val="edge"/>
              <c:x val="4.6073024023323131E-3"/>
              <c:y val="0.23124658274264573"/>
            </c:manualLayout>
          </c:layout>
          <c:overlay val="0"/>
          <c:spPr>
            <a:noFill/>
            <a:ln w="25400">
              <a:noFill/>
            </a:ln>
          </c:spPr>
        </c:title>
        <c:numFmt formatCode="0%" sourceLinked="0"/>
        <c:majorTickMark val="out"/>
        <c:minorTickMark val="out"/>
        <c:tickLblPos val="nextTo"/>
        <c:spPr>
          <a:ln/>
        </c:spPr>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4129944"/>
        <c:crosses val="autoZero"/>
        <c:crossBetween val="midCat"/>
        <c:majorUnit val="4.0000000000000008E-2"/>
        <c:minorUnit val="1.0000000000000002E-2"/>
      </c:valAx>
      <c:spPr>
        <a:noFill/>
        <a:ln>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0743914809609"/>
          <c:y val="3.2745591939546598E-2"/>
          <c:w val="0.77136496586106984"/>
          <c:h val="0.88586756738973083"/>
        </c:manualLayout>
      </c:layout>
      <c:barChart>
        <c:barDir val="col"/>
        <c:grouping val="clustered"/>
        <c:varyColors val="0"/>
        <c:ser>
          <c:idx val="1"/>
          <c:order val="0"/>
          <c:tx>
            <c:strRef>
              <c:f>TopRates!$D$34</c:f>
              <c:strCache>
                <c:ptCount val="1"/>
                <c:pt idx="0">
                  <c:v>NBER Recession starts</c:v>
                </c:pt>
              </c:strCache>
            </c:strRef>
          </c:tx>
          <c:spPr>
            <a:solidFill>
              <a:schemeClr val="bg1">
                <a:lumMod val="75000"/>
                <a:alpha val="49000"/>
              </a:schemeClr>
            </a:solidFill>
          </c:spPr>
          <c:invertIfNegative val="0"/>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TopRates!$D$35:$D$90</c:f>
              <c:numCache>
                <c:formatCode>General</c:formatCode>
                <c:ptCount val="56"/>
                <c:pt idx="0">
                  <c:v>1</c:v>
                </c:pt>
                <c:pt idx="1">
                  <c:v>0</c:v>
                </c:pt>
                <c:pt idx="2">
                  <c:v>0</c:v>
                </c:pt>
                <c:pt idx="3">
                  <c:v>0</c:v>
                </c:pt>
                <c:pt idx="4">
                  <c:v>0</c:v>
                </c:pt>
                <c:pt idx="5">
                  <c:v>0</c:v>
                </c:pt>
                <c:pt idx="6">
                  <c:v>0</c:v>
                </c:pt>
                <c:pt idx="7">
                  <c:v>0</c:v>
                </c:pt>
                <c:pt idx="8">
                  <c:v>0</c:v>
                </c:pt>
                <c:pt idx="9">
                  <c:v>1</c:v>
                </c:pt>
                <c:pt idx="10">
                  <c:v>0</c:v>
                </c:pt>
                <c:pt idx="11">
                  <c:v>0</c:v>
                </c:pt>
                <c:pt idx="12">
                  <c:v>0</c:v>
                </c:pt>
                <c:pt idx="13">
                  <c:v>1</c:v>
                </c:pt>
                <c:pt idx="14">
                  <c:v>0</c:v>
                </c:pt>
                <c:pt idx="15">
                  <c:v>0</c:v>
                </c:pt>
                <c:pt idx="16">
                  <c:v>0</c:v>
                </c:pt>
                <c:pt idx="17">
                  <c:v>0</c:v>
                </c:pt>
                <c:pt idx="18">
                  <c:v>0</c:v>
                </c:pt>
                <c:pt idx="19">
                  <c:v>0</c:v>
                </c:pt>
                <c:pt idx="20">
                  <c:v>1</c:v>
                </c:pt>
                <c:pt idx="21">
                  <c:v>1</c:v>
                </c:pt>
                <c:pt idx="22">
                  <c:v>0</c:v>
                </c:pt>
                <c:pt idx="23">
                  <c:v>0</c:v>
                </c:pt>
                <c:pt idx="24">
                  <c:v>0</c:v>
                </c:pt>
                <c:pt idx="25">
                  <c:v>0</c:v>
                </c:pt>
                <c:pt idx="26">
                  <c:v>0</c:v>
                </c:pt>
                <c:pt idx="27">
                  <c:v>0</c:v>
                </c:pt>
                <c:pt idx="28">
                  <c:v>0</c:v>
                </c:pt>
                <c:pt idx="29">
                  <c:v>0</c:v>
                </c:pt>
                <c:pt idx="30">
                  <c:v>1</c:v>
                </c:pt>
                <c:pt idx="31">
                  <c:v>0</c:v>
                </c:pt>
                <c:pt idx="32">
                  <c:v>0</c:v>
                </c:pt>
                <c:pt idx="33">
                  <c:v>0</c:v>
                </c:pt>
                <c:pt idx="34">
                  <c:v>0</c:v>
                </c:pt>
                <c:pt idx="35">
                  <c:v>0</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0-D72B-4D2C-AF9D-DFE74F9CFA51}"/>
            </c:ext>
          </c:extLst>
        </c:ser>
        <c:dLbls>
          <c:showLegendKey val="0"/>
          <c:showVal val="0"/>
          <c:showCatName val="0"/>
          <c:showSerName val="0"/>
          <c:showPercent val="0"/>
          <c:showBubbleSize val="0"/>
        </c:dLbls>
        <c:gapWidth val="0"/>
        <c:overlap val="10"/>
        <c:axId val="636528128"/>
        <c:axId val="636528520"/>
      </c:barChart>
      <c:lineChart>
        <c:grouping val="standard"/>
        <c:varyColors val="0"/>
        <c:ser>
          <c:idx val="0"/>
          <c:order val="1"/>
          <c:tx>
            <c:strRef>
              <c:f>TopRates!$C$34</c:f>
              <c:strCache>
                <c:ptCount val="1"/>
                <c:pt idx="0">
                  <c:v>Top 1% share         pre-tax inc.</c:v>
                </c:pt>
              </c:strCache>
            </c:strRef>
          </c:tx>
          <c:spPr>
            <a:ln w="34925">
              <a:solidFill>
                <a:schemeClr val="tx1"/>
              </a:solidFill>
            </a:ln>
          </c:spPr>
          <c:marker>
            <c:symbol val="none"/>
          </c:marker>
          <c:dPt>
            <c:idx val="28"/>
            <c:bubble3D val="0"/>
            <c:spPr>
              <a:ln w="34925">
                <a:noFill/>
              </a:ln>
            </c:spPr>
            <c:extLst>
              <c:ext xmlns:c16="http://schemas.microsoft.com/office/drawing/2014/chart" uri="{C3380CC4-5D6E-409C-BE32-E72D297353CC}">
                <c16:uniqueId val="{00000002-D72B-4D2C-AF9D-DFE74F9CFA51}"/>
              </c:ext>
            </c:extLst>
          </c:dPt>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TopRates!$C$35:$C$90</c:f>
              <c:numCache>
                <c:formatCode>0.000</c:formatCode>
                <c:ptCount val="56"/>
                <c:pt idx="0">
                  <c:v>0.1103860864630547</c:v>
                </c:pt>
                <c:pt idx="1">
                  <c:v>0.11081719513306594</c:v>
                </c:pt>
                <c:pt idx="2">
                  <c:v>0.11120373480640794</c:v>
                </c:pt>
                <c:pt idx="3">
                  <c:v>0.11305834004238841</c:v>
                </c:pt>
                <c:pt idx="4">
                  <c:v>0.1146899307735081</c:v>
                </c:pt>
                <c:pt idx="5">
                  <c:v>0.11494324669163405</c:v>
                </c:pt>
                <c:pt idx="6">
                  <c:v>0.11515736868552763</c:v>
                </c:pt>
                <c:pt idx="7">
                  <c:v>0.11224971747213815</c:v>
                </c:pt>
                <c:pt idx="8">
                  <c:v>0.11145129761914908</c:v>
                </c:pt>
                <c:pt idx="9">
                  <c:v>0.10106026471086935</c:v>
                </c:pt>
                <c:pt idx="10">
                  <c:v>9.3299155800116204E-2</c:v>
                </c:pt>
                <c:pt idx="11">
                  <c:v>9.6309616480635699E-2</c:v>
                </c:pt>
                <c:pt idx="12">
                  <c:v>9.8115968640821435E-2</c:v>
                </c:pt>
                <c:pt idx="13">
                  <c:v>9.7143648904541954E-2</c:v>
                </c:pt>
                <c:pt idx="14">
                  <c:v>9.3850207684448211E-2</c:v>
                </c:pt>
                <c:pt idx="15">
                  <c:v>9.4064651760773887E-2</c:v>
                </c:pt>
                <c:pt idx="16">
                  <c:v>9.4291204392316835E-2</c:v>
                </c:pt>
                <c:pt idx="17">
                  <c:v>9.4899274095405453E-2</c:v>
                </c:pt>
                <c:pt idx="18">
                  <c:v>9.3930708108198674E-2</c:v>
                </c:pt>
                <c:pt idx="19">
                  <c:v>9.4899986792237198E-2</c:v>
                </c:pt>
                <c:pt idx="20">
                  <c:v>9.261465973160031E-2</c:v>
                </c:pt>
                <c:pt idx="21">
                  <c:v>8.9262196264253163E-2</c:v>
                </c:pt>
                <c:pt idx="22">
                  <c:v>9.0401597762518424E-2</c:v>
                </c:pt>
                <c:pt idx="23">
                  <c:v>9.2487534110957156E-2</c:v>
                </c:pt>
                <c:pt idx="24">
                  <c:v>9.5430599975374134E-2</c:v>
                </c:pt>
                <c:pt idx="25">
                  <c:v>9.5622856413381044E-2</c:v>
                </c:pt>
                <c:pt idx="26">
                  <c:v>9.2931372728020101E-2</c:v>
                </c:pt>
                <c:pt idx="27">
                  <c:v>9.6691378643522452E-2</c:v>
                </c:pt>
                <c:pt idx="28">
                  <c:v>0.11618417948029981</c:v>
                </c:pt>
                <c:pt idx="29">
                  <c:v>0.11126510038595104</c:v>
                </c:pt>
                <c:pt idx="30">
                  <c:v>0.11287840931465051</c:v>
                </c:pt>
                <c:pt idx="31">
                  <c:v>0.10924309169780609</c:v>
                </c:pt>
                <c:pt idx="32">
                  <c:v>0.11597736769774794</c:v>
                </c:pt>
                <c:pt idx="33">
                  <c:v>0.10954075171346821</c:v>
                </c:pt>
                <c:pt idx="34">
                  <c:v>0.10947565686902427</c:v>
                </c:pt>
                <c:pt idx="35">
                  <c:v>0.11512130249241838</c:v>
                </c:pt>
                <c:pt idx="36">
                  <c:v>0.11931018728926303</c:v>
                </c:pt>
                <c:pt idx="37">
                  <c:v>0.12490294670435617</c:v>
                </c:pt>
                <c:pt idx="38">
                  <c:v>0.12637675646198396</c:v>
                </c:pt>
                <c:pt idx="39">
                  <c:v>0.13162035713692485</c:v>
                </c:pt>
                <c:pt idx="40">
                  <c:v>0.13670178501652119</c:v>
                </c:pt>
                <c:pt idx="41">
                  <c:v>0.12713426863166885</c:v>
                </c:pt>
                <c:pt idx="42">
                  <c:v>0.12068197568424517</c:v>
                </c:pt>
                <c:pt idx="43">
                  <c:v>0.12377478129489432</c:v>
                </c:pt>
                <c:pt idx="44">
                  <c:v>0.13260924234253701</c:v>
                </c:pt>
                <c:pt idx="45">
                  <c:v>0.14257478164468423</c:v>
                </c:pt>
                <c:pt idx="46">
                  <c:v>0.14696344047345955</c:v>
                </c:pt>
                <c:pt idx="47">
                  <c:v>0.14610594510750965</c:v>
                </c:pt>
                <c:pt idx="48">
                  <c:v>0.13955021491106612</c:v>
                </c:pt>
                <c:pt idx="49">
                  <c:v>0.13091121874891942</c:v>
                </c:pt>
                <c:pt idx="50">
                  <c:v>0.14296488171438282</c:v>
                </c:pt>
                <c:pt idx="51">
                  <c:v>0.13842295139515765</c:v>
                </c:pt>
                <c:pt idx="52">
                  <c:v>0.15229122380983121</c:v>
                </c:pt>
                <c:pt idx="53">
                  <c:v>0.13896760061229452</c:v>
                </c:pt>
                <c:pt idx="54">
                  <c:v>0.14277984870529348</c:v>
                </c:pt>
                <c:pt idx="55">
                  <c:v>0.14118367565625728</c:v>
                </c:pt>
              </c:numCache>
            </c:numRef>
          </c:val>
          <c:smooth val="0"/>
          <c:extLst>
            <c:ext xmlns:c16="http://schemas.microsoft.com/office/drawing/2014/chart" uri="{C3380CC4-5D6E-409C-BE32-E72D297353CC}">
              <c16:uniqueId val="{00000003-D72B-4D2C-AF9D-DFE74F9CFA51}"/>
            </c:ext>
          </c:extLst>
        </c:ser>
        <c:dLbls>
          <c:showLegendKey val="0"/>
          <c:showVal val="0"/>
          <c:showCatName val="0"/>
          <c:showSerName val="0"/>
          <c:showPercent val="0"/>
          <c:showBubbleSize val="0"/>
        </c:dLbls>
        <c:marker val="1"/>
        <c:smooth val="0"/>
        <c:axId val="636528128"/>
        <c:axId val="636528520"/>
      </c:lineChart>
      <c:lineChart>
        <c:grouping val="standard"/>
        <c:varyColors val="0"/>
        <c:ser>
          <c:idx val="2"/>
          <c:order val="2"/>
          <c:tx>
            <c:strRef>
              <c:f>TopRates!$B$34</c:f>
              <c:strCache>
                <c:ptCount val="1"/>
                <c:pt idx="0">
                  <c:v>Top indiv. income tax rate</c:v>
                </c:pt>
              </c:strCache>
            </c:strRef>
          </c:tx>
          <c:spPr>
            <a:ln w="38100">
              <a:solidFill>
                <a:schemeClr val="tx1">
                  <a:lumMod val="50000"/>
                  <a:lumOff val="50000"/>
                </a:schemeClr>
              </a:solidFill>
              <a:prstDash val="sysDash"/>
            </a:ln>
          </c:spPr>
          <c:marker>
            <c:symbol val="none"/>
          </c:marker>
          <c:dPt>
            <c:idx val="8"/>
            <c:bubble3D val="0"/>
            <c:extLst>
              <c:ext xmlns:c16="http://schemas.microsoft.com/office/drawing/2014/chart" uri="{C3380CC4-5D6E-409C-BE32-E72D297353CC}">
                <c16:uniqueId val="{00000004-D72B-4D2C-AF9D-DFE74F9CFA51}"/>
              </c:ext>
            </c:extLst>
          </c:dPt>
          <c:dPt>
            <c:idx val="9"/>
            <c:bubble3D val="0"/>
            <c:extLst>
              <c:ext xmlns:c16="http://schemas.microsoft.com/office/drawing/2014/chart" uri="{C3380CC4-5D6E-409C-BE32-E72D297353CC}">
                <c16:uniqueId val="{00000005-D72B-4D2C-AF9D-DFE74F9CFA51}"/>
              </c:ext>
            </c:extLst>
          </c:dPt>
          <c:dPt>
            <c:idx val="27"/>
            <c:bubble3D val="0"/>
            <c:spPr>
              <a:ln w="38100">
                <a:noFill/>
                <a:prstDash val="sysDash"/>
              </a:ln>
            </c:spPr>
            <c:extLst>
              <c:ext xmlns:c16="http://schemas.microsoft.com/office/drawing/2014/chart" uri="{C3380CC4-5D6E-409C-BE32-E72D297353CC}">
                <c16:uniqueId val="{00000007-D72B-4D2C-AF9D-DFE74F9CFA51}"/>
              </c:ext>
            </c:extLst>
          </c:dPt>
          <c:dPt>
            <c:idx val="28"/>
            <c:bubble3D val="0"/>
            <c:spPr>
              <a:ln w="38100">
                <a:noFill/>
                <a:prstDash val="sysDash"/>
              </a:ln>
            </c:spPr>
            <c:extLst>
              <c:ext xmlns:c16="http://schemas.microsoft.com/office/drawing/2014/chart" uri="{C3380CC4-5D6E-409C-BE32-E72D297353CC}">
                <c16:uniqueId val="{00000009-D72B-4D2C-AF9D-DFE74F9CFA51}"/>
              </c:ext>
            </c:extLst>
          </c:dPt>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TopRates!$B$35:$B$90</c:f>
              <c:numCache>
                <c:formatCode>0.000</c:formatCode>
                <c:ptCount val="56"/>
                <c:pt idx="0">
                  <c:v>0.91</c:v>
                </c:pt>
                <c:pt idx="1">
                  <c:v>0.91</c:v>
                </c:pt>
                <c:pt idx="2">
                  <c:v>0.91</c:v>
                </c:pt>
                <c:pt idx="3">
                  <c:v>0.91</c:v>
                </c:pt>
                <c:pt idx="4">
                  <c:v>0.77</c:v>
                </c:pt>
                <c:pt idx="5">
                  <c:v>0.7</c:v>
                </c:pt>
                <c:pt idx="6">
                  <c:v>0.7</c:v>
                </c:pt>
                <c:pt idx="7">
                  <c:v>0.7</c:v>
                </c:pt>
                <c:pt idx="8">
                  <c:v>0.75249999999999995</c:v>
                </c:pt>
                <c:pt idx="9">
                  <c:v>0.77</c:v>
                </c:pt>
                <c:pt idx="10">
                  <c:v>0.71750000000000003</c:v>
                </c:pt>
                <c:pt idx="11">
                  <c:v>0.7</c:v>
                </c:pt>
                <c:pt idx="12">
                  <c:v>0.7</c:v>
                </c:pt>
                <c:pt idx="13">
                  <c:v>0.7</c:v>
                </c:pt>
                <c:pt idx="14">
                  <c:v>0.7</c:v>
                </c:pt>
                <c:pt idx="15">
                  <c:v>0.7</c:v>
                </c:pt>
                <c:pt idx="16">
                  <c:v>0.7</c:v>
                </c:pt>
                <c:pt idx="17">
                  <c:v>0.7</c:v>
                </c:pt>
                <c:pt idx="18">
                  <c:v>0.7</c:v>
                </c:pt>
                <c:pt idx="19">
                  <c:v>0.7</c:v>
                </c:pt>
                <c:pt idx="20">
                  <c:v>0.7</c:v>
                </c:pt>
                <c:pt idx="21">
                  <c:v>0.69125000000000003</c:v>
                </c:pt>
                <c:pt idx="22">
                  <c:v>0.5</c:v>
                </c:pt>
                <c:pt idx="23">
                  <c:v>0.5</c:v>
                </c:pt>
                <c:pt idx="24">
                  <c:v>0.5</c:v>
                </c:pt>
                <c:pt idx="25">
                  <c:v>0.5</c:v>
                </c:pt>
                <c:pt idx="26">
                  <c:v>0.5</c:v>
                </c:pt>
                <c:pt idx="27">
                  <c:v>0.38500000000000001</c:v>
                </c:pt>
                <c:pt idx="28">
                  <c:v>0.28000000000000003</c:v>
                </c:pt>
                <c:pt idx="29">
                  <c:v>0.28000000000000003</c:v>
                </c:pt>
                <c:pt idx="30">
                  <c:v>0.28000000000000003</c:v>
                </c:pt>
                <c:pt idx="31">
                  <c:v>0.31</c:v>
                </c:pt>
                <c:pt idx="32">
                  <c:v>0.31</c:v>
                </c:pt>
                <c:pt idx="33">
                  <c:v>0.39600000000000002</c:v>
                </c:pt>
                <c:pt idx="34">
                  <c:v>0.39600000000000002</c:v>
                </c:pt>
                <c:pt idx="35">
                  <c:v>0.39600000000000002</c:v>
                </c:pt>
                <c:pt idx="36">
                  <c:v>0.39600000000000002</c:v>
                </c:pt>
                <c:pt idx="37">
                  <c:v>0.39600000000000002</c:v>
                </c:pt>
                <c:pt idx="38">
                  <c:v>0.39600000000000002</c:v>
                </c:pt>
                <c:pt idx="39">
                  <c:v>0.39600000000000002</c:v>
                </c:pt>
                <c:pt idx="40">
                  <c:v>0.39600000000000002</c:v>
                </c:pt>
                <c:pt idx="41">
                  <c:v>0.39100000000000001</c:v>
                </c:pt>
                <c:pt idx="42">
                  <c:v>0.38600000000000001</c:v>
                </c:pt>
                <c:pt idx="43">
                  <c:v>0.35</c:v>
                </c:pt>
                <c:pt idx="44">
                  <c:v>0.35</c:v>
                </c:pt>
                <c:pt idx="45">
                  <c:v>0.35</c:v>
                </c:pt>
                <c:pt idx="46">
                  <c:v>0.35</c:v>
                </c:pt>
                <c:pt idx="47">
                  <c:v>0.35</c:v>
                </c:pt>
                <c:pt idx="48">
                  <c:v>0.35</c:v>
                </c:pt>
                <c:pt idx="49">
                  <c:v>0.35</c:v>
                </c:pt>
                <c:pt idx="50">
                  <c:v>0.35</c:v>
                </c:pt>
                <c:pt idx="51">
                  <c:v>0.35</c:v>
                </c:pt>
                <c:pt idx="52">
                  <c:v>0.35</c:v>
                </c:pt>
                <c:pt idx="53">
                  <c:v>0.39600000000000002</c:v>
                </c:pt>
                <c:pt idx="54">
                  <c:v>0.39600000000000002</c:v>
                </c:pt>
                <c:pt idx="55">
                  <c:v>0.39600000000000002</c:v>
                </c:pt>
              </c:numCache>
            </c:numRef>
          </c:val>
          <c:smooth val="1"/>
          <c:extLst>
            <c:ext xmlns:c16="http://schemas.microsoft.com/office/drawing/2014/chart" uri="{C3380CC4-5D6E-409C-BE32-E72D297353CC}">
              <c16:uniqueId val="{0000000A-D72B-4D2C-AF9D-DFE74F9CFA51}"/>
            </c:ext>
          </c:extLst>
        </c:ser>
        <c:dLbls>
          <c:showLegendKey val="0"/>
          <c:showVal val="0"/>
          <c:showCatName val="0"/>
          <c:showSerName val="0"/>
          <c:showPercent val="0"/>
          <c:showBubbleSize val="0"/>
        </c:dLbls>
        <c:marker val="1"/>
        <c:smooth val="0"/>
        <c:axId val="636528912"/>
        <c:axId val="636529304"/>
      </c:lineChart>
      <c:catAx>
        <c:axId val="636528128"/>
        <c:scaling>
          <c:orientation val="minMax"/>
        </c:scaling>
        <c:delete val="0"/>
        <c:axPos val="b"/>
        <c:numFmt formatCode="General" sourceLinked="1"/>
        <c:majorTickMark val="out"/>
        <c:minorTickMark val="out"/>
        <c:tickLblPos val="nextTo"/>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6528520"/>
        <c:crossesAt val="0"/>
        <c:auto val="1"/>
        <c:lblAlgn val="ctr"/>
        <c:lblOffset val="50"/>
        <c:tickLblSkip val="10"/>
        <c:tickMarkSkip val="10"/>
        <c:noMultiLvlLbl val="0"/>
      </c:catAx>
      <c:valAx>
        <c:axId val="636528520"/>
        <c:scaling>
          <c:orientation val="minMax"/>
          <c:max val="0.17"/>
          <c:min val="5.000000000000001E-2"/>
        </c:scaling>
        <c:delete val="0"/>
        <c:axPos val="l"/>
        <c:majorGridlines>
          <c:spPr>
            <a:ln w="3175">
              <a:solidFill>
                <a:srgbClr val="C0C0C0"/>
              </a:solidFill>
              <a:prstDash val="sysDash"/>
            </a:ln>
          </c:spPr>
        </c:majorGridlines>
        <c:title>
          <c:tx>
            <c:rich>
              <a:bodyPr/>
              <a:lstStyle/>
              <a:p>
                <a:pPr>
                  <a:defRPr sz="1200" b="1" i="0" u="none" strike="noStrike" baseline="0">
                    <a:solidFill>
                      <a:schemeClr val="tx1"/>
                    </a:solidFill>
                    <a:latin typeface="Arial"/>
                    <a:ea typeface="Arial"/>
                    <a:cs typeface="Arial"/>
                  </a:defRPr>
                </a:pPr>
                <a:r>
                  <a:rPr lang="en-US" sz="1300" b="0">
                    <a:solidFill>
                      <a:schemeClr val="tx1"/>
                    </a:solidFill>
                  </a:rPr>
                  <a:t>Top</a:t>
                </a:r>
                <a:r>
                  <a:rPr lang="en-US" sz="1300" b="0" baseline="0">
                    <a:solidFill>
                      <a:schemeClr val="tx1"/>
                    </a:solidFill>
                  </a:rPr>
                  <a:t> 1% pre-tax national income share</a:t>
                </a:r>
                <a:endParaRPr lang="en-US" sz="1300" b="0">
                  <a:solidFill>
                    <a:schemeClr val="tx1"/>
                  </a:solidFill>
                </a:endParaRPr>
              </a:p>
            </c:rich>
          </c:tx>
          <c:layout>
            <c:manualLayout>
              <c:xMode val="edge"/>
              <c:yMode val="edge"/>
              <c:x val="1.6872447157123112E-2"/>
              <c:y val="0.1092784736700035"/>
            </c:manualLayout>
          </c:layout>
          <c:overlay val="0"/>
          <c:spPr>
            <a:noFill/>
            <a:ln w="25400">
              <a:noFill/>
            </a:ln>
          </c:spPr>
        </c:title>
        <c:numFmt formatCode="0%" sourceLinked="0"/>
        <c:majorTickMark val="out"/>
        <c:minorTickMark val="none"/>
        <c:tickLblPos val="nextTo"/>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6528128"/>
        <c:crosses val="autoZero"/>
        <c:crossBetween val="midCat"/>
        <c:majorUnit val="4.0000000000000008E-2"/>
      </c:valAx>
      <c:catAx>
        <c:axId val="636528912"/>
        <c:scaling>
          <c:orientation val="minMax"/>
        </c:scaling>
        <c:delete val="1"/>
        <c:axPos val="b"/>
        <c:numFmt formatCode="General" sourceLinked="1"/>
        <c:majorTickMark val="out"/>
        <c:minorTickMark val="none"/>
        <c:tickLblPos val="nextTo"/>
        <c:crossAx val="636529304"/>
        <c:crosses val="autoZero"/>
        <c:auto val="1"/>
        <c:lblAlgn val="ctr"/>
        <c:lblOffset val="100"/>
        <c:noMultiLvlLbl val="0"/>
      </c:catAx>
      <c:valAx>
        <c:axId val="636529304"/>
        <c:scaling>
          <c:orientation val="minMax"/>
          <c:max val="1"/>
          <c:min val="0.25"/>
        </c:scaling>
        <c:delete val="0"/>
        <c:axPos val="r"/>
        <c:title>
          <c:tx>
            <c:rich>
              <a:bodyPr/>
              <a:lstStyle/>
              <a:p>
                <a:pPr>
                  <a:defRPr sz="1200" b="1" i="0" u="none" strike="noStrike" baseline="0">
                    <a:solidFill>
                      <a:srgbClr val="000000"/>
                    </a:solidFill>
                    <a:latin typeface="Calibri"/>
                    <a:ea typeface="Calibri"/>
                    <a:cs typeface="Calibri"/>
                  </a:defRPr>
                </a:pPr>
                <a:r>
                  <a:rPr lang="en-US" sz="1300" b="0">
                    <a:solidFill>
                      <a:schemeClr val="tx1">
                        <a:lumMod val="65000"/>
                        <a:lumOff val="35000"/>
                      </a:schemeClr>
                    </a:solidFill>
                    <a:latin typeface="Arial" panose="020B0604020202020204" pitchFamily="34" charset="0"/>
                    <a:cs typeface="Arial" panose="020B0604020202020204" pitchFamily="34" charset="0"/>
                  </a:rPr>
                  <a:t>Top individual income tax rate</a:t>
                </a:r>
              </a:p>
            </c:rich>
          </c:tx>
          <c:layout>
            <c:manualLayout>
              <c:xMode val="edge"/>
              <c:yMode val="edge"/>
              <c:x val="0.96369473046638388"/>
              <c:y val="0.22963478580494723"/>
            </c:manualLayout>
          </c:layout>
          <c:overlay val="0"/>
          <c:spPr>
            <a:noFill/>
            <a:ln w="25400">
              <a:noFill/>
            </a:ln>
          </c:spPr>
        </c:title>
        <c:numFmt formatCode="0%" sourceLinked="0"/>
        <c:majorTickMark val="out"/>
        <c:minorTickMark val="none"/>
        <c:tickLblPos val="nextTo"/>
        <c:txPr>
          <a:bodyPr rot="0" vert="horz"/>
          <a:lstStyle/>
          <a:p>
            <a:pPr>
              <a:defRPr sz="1200" b="0" i="0" u="none" strike="noStrike" baseline="0">
                <a:solidFill>
                  <a:schemeClr val="tx1">
                    <a:lumMod val="75000"/>
                    <a:lumOff val="25000"/>
                  </a:schemeClr>
                </a:solidFill>
                <a:latin typeface="Arial" panose="020B0604020202020204" pitchFamily="34" charset="0"/>
                <a:ea typeface="Calibri"/>
                <a:cs typeface="Arial" panose="020B0604020202020204" pitchFamily="34" charset="0"/>
              </a:defRPr>
            </a:pPr>
            <a:endParaRPr lang="en-US"/>
          </a:p>
        </c:txPr>
        <c:crossAx val="636528912"/>
        <c:crosses val="max"/>
        <c:crossBetween val="midCat"/>
        <c:majorUnit val="0.25"/>
      </c:valAx>
      <c:spPr>
        <a:ln>
          <a:solidFill>
            <a:schemeClr val="tx1">
              <a:lumMod val="50000"/>
              <a:lumOff val="50000"/>
            </a:schemeClr>
          </a:solid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Top 0.1% share</a:t>
            </a:r>
          </a:p>
        </c:rich>
      </c:tx>
      <c:layout>
        <c:manualLayout>
          <c:xMode val="edge"/>
          <c:yMode val="edge"/>
          <c:x val="0.41215162919449883"/>
          <c:y val="0"/>
        </c:manualLayout>
      </c:layout>
      <c:overlay val="0"/>
    </c:title>
    <c:autoTitleDeleted val="0"/>
    <c:plotArea>
      <c:layout>
        <c:manualLayout>
          <c:layoutTarget val="inner"/>
          <c:xMode val="edge"/>
          <c:yMode val="edge"/>
          <c:x val="0.15110888916663198"/>
          <c:y val="5.407878502366692E-2"/>
          <c:w val="0.80338828016868247"/>
          <c:h val="0.88280615564080134"/>
        </c:manualLayout>
      </c:layout>
      <c:lineChart>
        <c:grouping val="standard"/>
        <c:varyColors val="0"/>
        <c:ser>
          <c:idx val="0"/>
          <c:order val="0"/>
          <c:tx>
            <c:v>Duq</c:v>
          </c:tx>
          <c:spPr>
            <a:ln w="25400">
              <a:solidFill>
                <a:schemeClr val="bg1">
                  <a:lumMod val="65000"/>
                </a:schemeClr>
              </a:solidFill>
              <a:prstDash val="solid"/>
            </a:ln>
          </c:spPr>
          <c:marker>
            <c:symbol val="none"/>
          </c:marker>
          <c:dPt>
            <c:idx val="54"/>
            <c:bubble3D val="0"/>
            <c:spPr>
              <a:ln w="25400">
                <a:solidFill>
                  <a:schemeClr val="bg1">
                    <a:lumMod val="65000"/>
                  </a:schemeClr>
                </a:solidFill>
                <a:prstDash val="solid"/>
              </a:ln>
            </c:spPr>
            <c:extLst>
              <c:ext xmlns:c16="http://schemas.microsoft.com/office/drawing/2014/chart" uri="{C3380CC4-5D6E-409C-BE32-E72D297353CC}">
                <c16:uniqueId val="{00000001-2336-44E6-8F45-2F378F689068}"/>
              </c:ext>
            </c:extLst>
          </c:dPt>
          <c:cat>
            <c:numRef>
              <c:f>'[2]F1-PSZ'!$A$38:$A$138</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'[2]F1-PSZ'!$D$38:$D$138</c:f>
              <c:numCache>
                <c:formatCode>General</c:formatCode>
                <c:ptCount val="101"/>
                <c:pt idx="2">
                  <c:v>3.0350007116794586E-2</c:v>
                </c:pt>
                <c:pt idx="3">
                  <c:v>3.2255783677101135E-2</c:v>
                </c:pt>
                <c:pt idx="4">
                  <c:v>3.2178658992052078E-2</c:v>
                </c:pt>
                <c:pt idx="5">
                  <c:v>2.6897955685853958E-2</c:v>
                </c:pt>
                <c:pt idx="6">
                  <c:v>2.9064007103443146E-2</c:v>
                </c:pt>
                <c:pt idx="7">
                  <c:v>2.9656426981091499E-2</c:v>
                </c:pt>
                <c:pt idx="8">
                  <c:v>2.5770574808120728E-2</c:v>
                </c:pt>
                <c:pt idx="9">
                  <c:v>2.5517016649246216E-2</c:v>
                </c:pt>
                <c:pt idx="10">
                  <c:v>3.0839333310723305E-2</c:v>
                </c:pt>
                <c:pt idx="11">
                  <c:v>3.0442750081419945E-2</c:v>
                </c:pt>
                <c:pt idx="12">
                  <c:v>3.3135499805212021E-2</c:v>
                </c:pt>
                <c:pt idx="13">
                  <c:v>2.5761781260371208E-2</c:v>
                </c:pt>
                <c:pt idx="14">
                  <c:v>3.0519535765051842E-2</c:v>
                </c:pt>
                <c:pt idx="15">
                  <c:v>3.1065098941326141E-2</c:v>
                </c:pt>
                <c:pt idx="16">
                  <c:v>3.2578632235527039E-2</c:v>
                </c:pt>
                <c:pt idx="17">
                  <c:v>3.3149532973766327E-2</c:v>
                </c:pt>
                <c:pt idx="18">
                  <c:v>3.0465288087725639E-2</c:v>
                </c:pt>
                <c:pt idx="19">
                  <c:v>3.5564031451940536E-2</c:v>
                </c:pt>
                <c:pt idx="20">
                  <c:v>3.6099828779697418E-2</c:v>
                </c:pt>
                <c:pt idx="21">
                  <c:v>3.2276339828968048E-2</c:v>
                </c:pt>
                <c:pt idx="22">
                  <c:v>2.9717827215790749E-2</c:v>
                </c:pt>
                <c:pt idx="24">
                  <c:v>3.6614902317523956E-2</c:v>
                </c:pt>
                <c:pt idx="25">
                  <c:v>4.6448960900306702E-2</c:v>
                </c:pt>
                <c:pt idx="26">
                  <c:v>4.7385025769472122E-2</c:v>
                </c:pt>
                <c:pt idx="27">
                  <c:v>5.2854083478450775E-2</c:v>
                </c:pt>
                <c:pt idx="28">
                  <c:v>4.326210543513298E-2</c:v>
                </c:pt>
                <c:pt idx="29">
                  <c:v>4.4382881373167038E-2</c:v>
                </c:pt>
                <c:pt idx="30">
                  <c:v>4.271409660577774E-2</c:v>
                </c:pt>
                <c:pt idx="32">
                  <c:v>5.4435480386018753E-2</c:v>
                </c:pt>
                <c:pt idx="33">
                  <c:v>5.7083625346422195E-2</c:v>
                </c:pt>
                <c:pt idx="34">
                  <c:v>6.6292263567447662E-2</c:v>
                </c:pt>
                <c:pt idx="36">
                  <c:v>7.5456604361534119E-2</c:v>
                </c:pt>
                <c:pt idx="38">
                  <c:v>8.3933621644973755E-2</c:v>
                </c:pt>
                <c:pt idx="40">
                  <c:v>8.6391858756542206E-2</c:v>
                </c:pt>
                <c:pt idx="42">
                  <c:v>9.4576247036457062E-2</c:v>
                </c:pt>
                <c:pt idx="44">
                  <c:v>9.6557281911373138E-2</c:v>
                </c:pt>
                <c:pt idx="46">
                  <c:v>8.5845321416854858E-2</c:v>
                </c:pt>
                <c:pt idx="48">
                  <c:v>9.91983562707901E-2</c:v>
                </c:pt>
                <c:pt idx="50">
                  <c:v>8.0435954034328461E-2</c:v>
                </c:pt>
                <c:pt idx="52">
                  <c:v>7.9447925090789795E-2</c:v>
                </c:pt>
                <c:pt idx="53">
                  <c:v>6.695874035358429E-2</c:v>
                </c:pt>
                <c:pt idx="54">
                  <c:v>6.1587277799844742E-2</c:v>
                </c:pt>
                <c:pt idx="55">
                  <c:v>6.5777711570262909E-2</c:v>
                </c:pt>
                <c:pt idx="56">
                  <c:v>6.7635558545589447E-2</c:v>
                </c:pt>
                <c:pt idx="57">
                  <c:v>6.8443074822425842E-2</c:v>
                </c:pt>
                <c:pt idx="58">
                  <c:v>6.4096242189407349E-2</c:v>
                </c:pt>
                <c:pt idx="59">
                  <c:v>7.5463555753231049E-2</c:v>
                </c:pt>
                <c:pt idx="60">
                  <c:v>7.1899525821208954E-2</c:v>
                </c:pt>
                <c:pt idx="61">
                  <c:v>8.0451257526874542E-2</c:v>
                </c:pt>
                <c:pt idx="62">
                  <c:v>5.9816155582666397E-2</c:v>
                </c:pt>
                <c:pt idx="63">
                  <c:v>6.622517853975296E-2</c:v>
                </c:pt>
                <c:pt idx="64">
                  <c:v>5.7889837771654129E-2</c:v>
                </c:pt>
                <c:pt idx="65">
                  <c:v>6.9753624498844147E-2</c:v>
                </c:pt>
                <c:pt idx="66">
                  <c:v>7.5141042470932007E-2</c:v>
                </c:pt>
                <c:pt idx="67">
                  <c:v>3.7539046257734299E-2</c:v>
                </c:pt>
                <c:pt idx="68">
                  <c:v>3.3198237419128418E-2</c:v>
                </c:pt>
                <c:pt idx="69">
                  <c:v>3.5197064280509949E-2</c:v>
                </c:pt>
                <c:pt idx="70">
                  <c:v>3.2312080264091492E-2</c:v>
                </c:pt>
                <c:pt idx="71">
                  <c:v>4.6827960759401321E-2</c:v>
                </c:pt>
                <c:pt idx="72">
                  <c:v>3.0727021396160126E-2</c:v>
                </c:pt>
                <c:pt idx="73">
                  <c:v>4.1154626756906509E-2</c:v>
                </c:pt>
                <c:pt idx="74">
                  <c:v>4.5033946633338928E-2</c:v>
                </c:pt>
                <c:pt idx="75">
                  <c:v>3.8413349539041519E-2</c:v>
                </c:pt>
                <c:pt idx="76">
                  <c:v>4.913034662604332E-2</c:v>
                </c:pt>
                <c:pt idx="77">
                  <c:v>5.7321712374687195E-2</c:v>
                </c:pt>
                <c:pt idx="78">
                  <c:v>5.1965672522783279E-2</c:v>
                </c:pt>
                <c:pt idx="79">
                  <c:v>5.1538269966840744E-2</c:v>
                </c:pt>
                <c:pt idx="80">
                  <c:v>5.3797226399183273E-2</c:v>
                </c:pt>
                <c:pt idx="81">
                  <c:v>4.8725444823503494E-2</c:v>
                </c:pt>
                <c:pt idx="82">
                  <c:v>5.1495131105184555E-2</c:v>
                </c:pt>
                <c:pt idx="83">
                  <c:v>5.2631709724664688E-2</c:v>
                </c:pt>
                <c:pt idx="84">
                  <c:v>5.3260460495948792E-2</c:v>
                </c:pt>
                <c:pt idx="85">
                  <c:v>5.7614456862211227E-2</c:v>
                </c:pt>
                <c:pt idx="86">
                  <c:v>5.5961411446332932E-2</c:v>
                </c:pt>
                <c:pt idx="87">
                  <c:v>4.6173892915248871E-2</c:v>
                </c:pt>
                <c:pt idx="88">
                  <c:v>4.6213582158088684E-2</c:v>
                </c:pt>
                <c:pt idx="89">
                  <c:v>5.9104848653078079E-2</c:v>
                </c:pt>
                <c:pt idx="90">
                  <c:v>5.9766091406345367E-2</c:v>
                </c:pt>
                <c:pt idx="91">
                  <c:v>6.4086958765983582E-2</c:v>
                </c:pt>
                <c:pt idx="92">
                  <c:v>4.5815076678991318E-2</c:v>
                </c:pt>
              </c:numCache>
            </c:numRef>
          </c:val>
          <c:smooth val="0"/>
          <c:extLst>
            <c:ext xmlns:c16="http://schemas.microsoft.com/office/drawing/2014/chart" uri="{C3380CC4-5D6E-409C-BE32-E72D297353CC}">
              <c16:uniqueId val="{00000002-2336-44E6-8F45-2F378F689068}"/>
            </c:ext>
          </c:extLst>
        </c:ser>
        <c:ser>
          <c:idx val="1"/>
          <c:order val="1"/>
          <c:tx>
            <c:v>PSZ pre-tax</c:v>
          </c:tx>
          <c:spPr>
            <a:ln w="25400">
              <a:solidFill>
                <a:schemeClr val="tx1"/>
              </a:solidFill>
              <a:prstDash val="solid"/>
            </a:ln>
          </c:spPr>
          <c:marker>
            <c:symbol val="none"/>
          </c:marker>
          <c:dPt>
            <c:idx val="1"/>
            <c:bubble3D val="0"/>
            <c:extLst>
              <c:ext xmlns:c16="http://schemas.microsoft.com/office/drawing/2014/chart" uri="{C3380CC4-5D6E-409C-BE32-E72D297353CC}">
                <c16:uniqueId val="{00000003-2336-44E6-8F45-2F378F689068}"/>
              </c:ext>
            </c:extLst>
          </c:dPt>
          <c:dPt>
            <c:idx val="3"/>
            <c:bubble3D val="0"/>
            <c:extLst>
              <c:ext xmlns:c16="http://schemas.microsoft.com/office/drawing/2014/chart" uri="{C3380CC4-5D6E-409C-BE32-E72D297353CC}">
                <c16:uniqueId val="{00000004-2336-44E6-8F45-2F378F689068}"/>
              </c:ext>
            </c:extLst>
          </c:dPt>
          <c:dPt>
            <c:idx val="5"/>
            <c:bubble3D val="0"/>
            <c:extLst>
              <c:ext xmlns:c16="http://schemas.microsoft.com/office/drawing/2014/chart" uri="{C3380CC4-5D6E-409C-BE32-E72D297353CC}">
                <c16:uniqueId val="{00000005-2336-44E6-8F45-2F378F689068}"/>
              </c:ext>
            </c:extLst>
          </c:dPt>
          <c:cat>
            <c:numRef>
              <c:f>'[2]F1-PSZ'!$A$38:$A$138</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'[2]F1-PSZ'!$E$38:$E$138</c:f>
              <c:numCache>
                <c:formatCode>General</c:formatCode>
                <c:ptCount val="101"/>
                <c:pt idx="2">
                  <c:v>2.1251914728282719E-2</c:v>
                </c:pt>
                <c:pt idx="3">
                  <c:v>1.990115635952935E-2</c:v>
                </c:pt>
                <c:pt idx="4">
                  <c:v>2.1409866453935989E-2</c:v>
                </c:pt>
                <c:pt idx="5">
                  <c:v>1.6695623232271195E-2</c:v>
                </c:pt>
                <c:pt idx="6">
                  <c:v>1.6372407755276049E-2</c:v>
                </c:pt>
                <c:pt idx="7">
                  <c:v>1.934306499615426E-2</c:v>
                </c:pt>
                <c:pt idx="8">
                  <c:v>1.6541472511698126E-2</c:v>
                </c:pt>
                <c:pt idx="9">
                  <c:v>1.4764242502307038E-2</c:v>
                </c:pt>
                <c:pt idx="10">
                  <c:v>2.0337081823937758E-2</c:v>
                </c:pt>
                <c:pt idx="11">
                  <c:v>2.5880256677141306E-2</c:v>
                </c:pt>
                <c:pt idx="12">
                  <c:v>3.4226052242014852E-2</c:v>
                </c:pt>
                <c:pt idx="13">
                  <c:v>2.3363957509501439E-2</c:v>
                </c:pt>
                <c:pt idx="14">
                  <c:v>2.1131191804336605E-2</c:v>
                </c:pt>
                <c:pt idx="15">
                  <c:v>2.0138613638516323E-2</c:v>
                </c:pt>
                <c:pt idx="16">
                  <c:v>2.1180560142644737E-2</c:v>
                </c:pt>
                <c:pt idx="17">
                  <c:v>2.0113623438206964E-2</c:v>
                </c:pt>
                <c:pt idx="18">
                  <c:v>1.7979046877553216E-2</c:v>
                </c:pt>
                <c:pt idx="19">
                  <c:v>2.0265516605204585E-2</c:v>
                </c:pt>
                <c:pt idx="20">
                  <c:v>1.8492948688934682E-2</c:v>
                </c:pt>
                <c:pt idx="21">
                  <c:v>1.4825014910020111E-2</c:v>
                </c:pt>
                <c:pt idx="22">
                  <c:v>1.1829896648532798E-2</c:v>
                </c:pt>
                <c:pt idx="24">
                  <c:v>1.3693775439459946E-2</c:v>
                </c:pt>
                <c:pt idx="25">
                  <c:v>1.944216694630431E-2</c:v>
                </c:pt>
                <c:pt idx="26">
                  <c:v>2.4071481512799892E-2</c:v>
                </c:pt>
                <c:pt idx="27">
                  <c:v>2.356702126020065E-2</c:v>
                </c:pt>
                <c:pt idx="28">
                  <c:v>1.7902262501109406E-2</c:v>
                </c:pt>
                <c:pt idx="29">
                  <c:v>1.8449244333277062E-2</c:v>
                </c:pt>
                <c:pt idx="30">
                  <c:v>1.8154182949153608E-2</c:v>
                </c:pt>
                <c:pt idx="32">
                  <c:v>2.0607915616752945E-2</c:v>
                </c:pt>
                <c:pt idx="33">
                  <c:v>2.1293734436082574E-2</c:v>
                </c:pt>
                <c:pt idx="34">
                  <c:v>2.5048761732300022E-2</c:v>
                </c:pt>
                <c:pt idx="36">
                  <c:v>2.5979495969161371E-2</c:v>
                </c:pt>
                <c:pt idx="38">
                  <c:v>3.156263032808701E-2</c:v>
                </c:pt>
                <c:pt idx="40">
                  <c:v>2.8419387424692105E-2</c:v>
                </c:pt>
                <c:pt idx="42">
                  <c:v>2.7511162441313085E-2</c:v>
                </c:pt>
                <c:pt idx="44">
                  <c:v>2.6240824230307831E-2</c:v>
                </c:pt>
                <c:pt idx="46">
                  <c:v>2.449785213428312E-2</c:v>
                </c:pt>
                <c:pt idx="48">
                  <c:v>3.0840399861216228E-2</c:v>
                </c:pt>
                <c:pt idx="50">
                  <c:v>2.6509448035380412E-2</c:v>
                </c:pt>
                <c:pt idx="52">
                  <c:v>2.8041669152557312E-2</c:v>
                </c:pt>
                <c:pt idx="53">
                  <c:v>2.3575811984120409E-2</c:v>
                </c:pt>
                <c:pt idx="54">
                  <c:v>2.4216842290901049E-2</c:v>
                </c:pt>
                <c:pt idx="55">
                  <c:v>2.3790431421269714E-2</c:v>
                </c:pt>
                <c:pt idx="56">
                  <c:v>2.495167082151737E-2</c:v>
                </c:pt>
                <c:pt idx="57">
                  <c:v>2.4475947822326833E-2</c:v>
                </c:pt>
                <c:pt idx="58">
                  <c:v>2.2540785776648649E-2</c:v>
                </c:pt>
                <c:pt idx="59">
                  <c:v>2.3262059986059899E-2</c:v>
                </c:pt>
                <c:pt idx="60">
                  <c:v>2.6092749444358531E-2</c:v>
                </c:pt>
                <c:pt idx="61">
                  <c:v>2.5247772222483665E-2</c:v>
                </c:pt>
                <c:pt idx="62">
                  <c:v>2.2148412156802039E-2</c:v>
                </c:pt>
                <c:pt idx="63">
                  <c:v>2.3331010821818023E-2</c:v>
                </c:pt>
                <c:pt idx="64">
                  <c:v>2.036116894112976E-2</c:v>
                </c:pt>
                <c:pt idx="65">
                  <c:v>2.6578632620525448E-2</c:v>
                </c:pt>
                <c:pt idx="66">
                  <c:v>3.2459699445464389E-2</c:v>
                </c:pt>
                <c:pt idx="67">
                  <c:v>1.9749337678913185E-2</c:v>
                </c:pt>
                <c:pt idx="68">
                  <c:v>1.7438968307508611E-2</c:v>
                </c:pt>
                <c:pt idx="69">
                  <c:v>1.9673014490935559E-2</c:v>
                </c:pt>
                <c:pt idx="70">
                  <c:v>1.871123049989358E-2</c:v>
                </c:pt>
                <c:pt idx="71">
                  <c:v>1.9857074092465461E-2</c:v>
                </c:pt>
                <c:pt idx="72">
                  <c:v>1.674880049354183E-2</c:v>
                </c:pt>
                <c:pt idx="73">
                  <c:v>2.1273562614635932E-2</c:v>
                </c:pt>
                <c:pt idx="74">
                  <c:v>2.1997094844346927E-2</c:v>
                </c:pt>
                <c:pt idx="75">
                  <c:v>2.1031733267648556E-2</c:v>
                </c:pt>
                <c:pt idx="76">
                  <c:v>2.5816271109906256E-2</c:v>
                </c:pt>
                <c:pt idx="77">
                  <c:v>2.890516432105673E-2</c:v>
                </c:pt>
                <c:pt idx="78">
                  <c:v>2.8531176311073127E-2</c:v>
                </c:pt>
                <c:pt idx="79">
                  <c:v>3.1640181936290132E-2</c:v>
                </c:pt>
                <c:pt idx="80">
                  <c:v>3.2840647325921533E-2</c:v>
                </c:pt>
                <c:pt idx="81">
                  <c:v>2.8528305316155855E-2</c:v>
                </c:pt>
                <c:pt idx="82">
                  <c:v>2.4790887636535187E-2</c:v>
                </c:pt>
                <c:pt idx="83">
                  <c:v>2.5954375245682053E-2</c:v>
                </c:pt>
                <c:pt idx="84">
                  <c:v>2.967138941752314E-2</c:v>
                </c:pt>
                <c:pt idx="85">
                  <c:v>3.2374635280475371E-2</c:v>
                </c:pt>
                <c:pt idx="86">
                  <c:v>3.0582579084181508E-2</c:v>
                </c:pt>
                <c:pt idx="87">
                  <c:v>3.4100048701327983E-2</c:v>
                </c:pt>
                <c:pt idx="88">
                  <c:v>2.5575428278428972E-2</c:v>
                </c:pt>
                <c:pt idx="89">
                  <c:v>2.1408476452096415E-2</c:v>
                </c:pt>
                <c:pt idx="90">
                  <c:v>2.2727594029702251E-2</c:v>
                </c:pt>
                <c:pt idx="91">
                  <c:v>2.2886516724966208E-2</c:v>
                </c:pt>
                <c:pt idx="92">
                  <c:v>3.1872561768351321E-2</c:v>
                </c:pt>
                <c:pt idx="93">
                  <c:v>2.9267267228611196E-2</c:v>
                </c:pt>
                <c:pt idx="94">
                  <c:v>3.0514589424520913E-2</c:v>
                </c:pt>
              </c:numCache>
            </c:numRef>
          </c:val>
          <c:smooth val="0"/>
          <c:extLst>
            <c:ext xmlns:c16="http://schemas.microsoft.com/office/drawing/2014/chart" uri="{C3380CC4-5D6E-409C-BE32-E72D297353CC}">
              <c16:uniqueId val="{00000006-2336-44E6-8F45-2F378F689068}"/>
            </c:ext>
          </c:extLst>
        </c:ser>
        <c:dLbls>
          <c:showLegendKey val="0"/>
          <c:showVal val="0"/>
          <c:showCatName val="0"/>
          <c:showSerName val="0"/>
          <c:showPercent val="0"/>
          <c:showBubbleSize val="0"/>
        </c:dLbls>
        <c:smooth val="0"/>
        <c:axId val="636225184"/>
        <c:axId val="636530088"/>
      </c:lineChart>
      <c:catAx>
        <c:axId val="636225184"/>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36530088"/>
        <c:crossesAt val="0"/>
        <c:auto val="1"/>
        <c:lblAlgn val="ctr"/>
        <c:lblOffset val="100"/>
        <c:tickLblSkip val="20"/>
        <c:tickMarkSkip val="20"/>
        <c:noMultiLvlLbl val="0"/>
      </c:catAx>
      <c:valAx>
        <c:axId val="636530088"/>
        <c:scaling>
          <c:orientation val="minMax"/>
          <c:max val="0.1"/>
          <c:min val="0"/>
        </c:scaling>
        <c:delete val="0"/>
        <c:axPos val="l"/>
        <c:majorGridlines>
          <c:spPr>
            <a:ln w="6350">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636225184"/>
        <c:crosses val="autoZero"/>
        <c:crossBetween val="midCat"/>
        <c:majorUnit val="2.5000000000000005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700" b="1">
                <a:solidFill>
                  <a:schemeClr val="tx1"/>
                </a:solidFill>
              </a:rPr>
              <a:t>Bottom 50%</a:t>
            </a:r>
          </a:p>
        </c:rich>
      </c:tx>
      <c:layout>
        <c:manualLayout>
          <c:xMode val="edge"/>
          <c:yMode val="edge"/>
          <c:x val="0.41114924596983882"/>
          <c:y val="0"/>
        </c:manualLayout>
      </c:layout>
      <c:overlay val="0"/>
    </c:title>
    <c:autoTitleDeleted val="0"/>
    <c:plotArea>
      <c:layout>
        <c:manualLayout>
          <c:layoutTarget val="inner"/>
          <c:xMode val="edge"/>
          <c:yMode val="edge"/>
          <c:x val="0.12279006713838576"/>
          <c:y val="7.1553685726914076E-2"/>
          <c:w val="0.83210484593448342"/>
          <c:h val="0.84705943981534537"/>
        </c:manualLayout>
      </c:layout>
      <c:lineChart>
        <c:grouping val="standard"/>
        <c:varyColors val="0"/>
        <c:ser>
          <c:idx val="0"/>
          <c:order val="0"/>
          <c:tx>
            <c:strRef>
              <c:f>'Fig2'!$B$33</c:f>
              <c:strCache>
                <c:ptCount val="1"/>
                <c:pt idx="0">
                  <c:v>Pre-tax Income</c:v>
                </c:pt>
              </c:strCache>
            </c:strRef>
          </c:tx>
          <c:spPr>
            <a:ln w="34925">
              <a:solidFill>
                <a:schemeClr val="tx1">
                  <a:lumMod val="50000"/>
                  <a:lumOff val="50000"/>
                </a:schemeClr>
              </a:solidFill>
            </a:ln>
          </c:spPr>
          <c:marker>
            <c:symbol val="none"/>
          </c:marker>
          <c:dPt>
            <c:idx val="30"/>
            <c:bubble3D val="0"/>
            <c:spPr>
              <a:ln w="34925">
                <a:solidFill>
                  <a:schemeClr val="tx1">
                    <a:lumMod val="50000"/>
                    <a:lumOff val="50000"/>
                  </a:schemeClr>
                </a:solidFill>
              </a:ln>
            </c:spPr>
            <c:extLst>
              <c:ext xmlns:c16="http://schemas.microsoft.com/office/drawing/2014/chart" uri="{C3380CC4-5D6E-409C-BE32-E72D297353CC}">
                <c16:uniqueId val="{00000001-2B5A-4291-97ED-710B46397DCB}"/>
              </c:ext>
            </c:extLst>
          </c:dPt>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'Fig2'!$B$34:$B$89</c:f>
              <c:numCache>
                <c:formatCode>0.000</c:formatCode>
                <c:ptCount val="56"/>
                <c:pt idx="0">
                  <c:v>0.20947745914564761</c:v>
                </c:pt>
                <c:pt idx="1">
                  <c:v>0.21086443874281355</c:v>
                </c:pt>
                <c:pt idx="2">
                  <c:v>0.21225141833997949</c:v>
                </c:pt>
                <c:pt idx="3">
                  <c:v>0.21413939950689539</c:v>
                </c:pt>
                <c:pt idx="4">
                  <c:v>0.2160273806738113</c:v>
                </c:pt>
                <c:pt idx="5">
                  <c:v>0.21842861308001382</c:v>
                </c:pt>
                <c:pt idx="6">
                  <c:v>0.22082984548621631</c:v>
                </c:pt>
                <c:pt idx="7">
                  <c:v>0.22150037950092505</c:v>
                </c:pt>
                <c:pt idx="8">
                  <c:v>0.22163220492487556</c:v>
                </c:pt>
                <c:pt idx="9">
                  <c:v>0.22584653361518653</c:v>
                </c:pt>
                <c:pt idx="10">
                  <c:v>0.22736954610783389</c:v>
                </c:pt>
                <c:pt idx="11">
                  <c:v>0.22121176184067426</c:v>
                </c:pt>
                <c:pt idx="12">
                  <c:v>0.2242920594885319</c:v>
                </c:pt>
                <c:pt idx="13">
                  <c:v>0.22801969176074516</c:v>
                </c:pt>
                <c:pt idx="14">
                  <c:v>0.22343558807208166</c:v>
                </c:pt>
                <c:pt idx="15">
                  <c:v>0.21571640328955421</c:v>
                </c:pt>
                <c:pt idx="16">
                  <c:v>0.21850693347259359</c:v>
                </c:pt>
                <c:pt idx="17">
                  <c:v>0.22057241362864669</c:v>
                </c:pt>
                <c:pt idx="18">
                  <c:v>0.22338228409232966</c:v>
                </c:pt>
                <c:pt idx="19">
                  <c:v>0.22039115997543643</c:v>
                </c:pt>
                <c:pt idx="20">
                  <c:v>0.21349316632192744</c:v>
                </c:pt>
                <c:pt idx="21">
                  <c:v>0.21380412551157588</c:v>
                </c:pt>
                <c:pt idx="22">
                  <c:v>0.20838398598569485</c:v>
                </c:pt>
                <c:pt idx="23">
                  <c:v>0.20435981407678255</c:v>
                </c:pt>
                <c:pt idx="24">
                  <c:v>0.20629974709949608</c:v>
                </c:pt>
                <c:pt idx="25">
                  <c:v>0.20762240907796711</c:v>
                </c:pt>
                <c:pt idx="26">
                  <c:v>0.20553491315378319</c:v>
                </c:pt>
                <c:pt idx="27">
                  <c:v>0.20576359893726615</c:v>
                </c:pt>
                <c:pt idx="28">
                  <c:v>0.19983288460198209</c:v>
                </c:pt>
                <c:pt idx="29">
                  <c:v>0.20019483663645293</c:v>
                </c:pt>
                <c:pt idx="30">
                  <c:v>0.19608897730303512</c:v>
                </c:pt>
                <c:pt idx="31">
                  <c:v>0.19244269451763121</c:v>
                </c:pt>
                <c:pt idx="32">
                  <c:v>0.18645979747340799</c:v>
                </c:pt>
                <c:pt idx="33">
                  <c:v>0.18727214122523872</c:v>
                </c:pt>
                <c:pt idx="34">
                  <c:v>0.19164715338485591</c:v>
                </c:pt>
                <c:pt idx="35">
                  <c:v>0.1913169279017311</c:v>
                </c:pt>
                <c:pt idx="36">
                  <c:v>0.18977937379752943</c:v>
                </c:pt>
                <c:pt idx="37">
                  <c:v>0.18857748320365458</c:v>
                </c:pt>
                <c:pt idx="38">
                  <c:v>0.1902396030344386</c:v>
                </c:pt>
                <c:pt idx="39">
                  <c:v>0.19187970885686859</c:v>
                </c:pt>
                <c:pt idx="40">
                  <c:v>0.18886228621487641</c:v>
                </c:pt>
                <c:pt idx="41">
                  <c:v>0.18925978316145603</c:v>
                </c:pt>
                <c:pt idx="42">
                  <c:v>0.18711379464413366</c:v>
                </c:pt>
                <c:pt idx="43">
                  <c:v>0.18270615977426796</c:v>
                </c:pt>
                <c:pt idx="44">
                  <c:v>0.18002618587512501</c:v>
                </c:pt>
                <c:pt idx="45">
                  <c:v>0.18001426325092088</c:v>
                </c:pt>
                <c:pt idx="46">
                  <c:v>0.17878055750787319</c:v>
                </c:pt>
                <c:pt idx="47">
                  <c:v>0.18108203869836245</c:v>
                </c:pt>
                <c:pt idx="48">
                  <c:v>0.17662145278939076</c:v>
                </c:pt>
                <c:pt idx="49">
                  <c:v>0.17133636594321366</c:v>
                </c:pt>
                <c:pt idx="50">
                  <c:v>0.1667933164362887</c:v>
                </c:pt>
                <c:pt idx="51">
                  <c:v>0.16716442870742476</c:v>
                </c:pt>
                <c:pt idx="52">
                  <c:v>0.16346817447282053</c:v>
                </c:pt>
                <c:pt idx="53">
                  <c:v>0.16470545333799838</c:v>
                </c:pt>
                <c:pt idx="54">
                  <c:v>0.16362086544483825</c:v>
                </c:pt>
                <c:pt idx="55">
                  <c:v>0.16451584277074988</c:v>
                </c:pt>
              </c:numCache>
            </c:numRef>
          </c:val>
          <c:smooth val="0"/>
          <c:extLst>
            <c:ext xmlns:c16="http://schemas.microsoft.com/office/drawing/2014/chart" uri="{C3380CC4-5D6E-409C-BE32-E72D297353CC}">
              <c16:uniqueId val="{00000002-2B5A-4291-97ED-710B46397DCB}"/>
            </c:ext>
          </c:extLst>
        </c:ser>
        <c:ser>
          <c:idx val="2"/>
          <c:order val="1"/>
          <c:tx>
            <c:strRef>
              <c:f>'Fig2'!$D$33</c:f>
              <c:strCache>
                <c:ptCount val="1"/>
                <c:pt idx="0">
                  <c:v>After-tax/transfer income</c:v>
                </c:pt>
              </c:strCache>
            </c:strRef>
          </c:tx>
          <c:spPr>
            <a:ln w="34925">
              <a:solidFill>
                <a:schemeClr val="tx1"/>
              </a:solidFill>
            </a:ln>
          </c:spPr>
          <c:marker>
            <c:symbol val="none"/>
          </c:marker>
          <c:val>
            <c:numRef>
              <c:f>'Fig2'!$D$34:$D$89</c:f>
              <c:numCache>
                <c:formatCode>0.000</c:formatCode>
                <c:ptCount val="56"/>
                <c:pt idx="0">
                  <c:v>0.28688065699623017</c:v>
                </c:pt>
                <c:pt idx="1">
                  <c:v>0.28897950581308707</c:v>
                </c:pt>
                <c:pt idx="2">
                  <c:v>0.29107835462994397</c:v>
                </c:pt>
                <c:pt idx="3">
                  <c:v>0.29210460457616327</c:v>
                </c:pt>
                <c:pt idx="4">
                  <c:v>0.29313085452238263</c:v>
                </c:pt>
                <c:pt idx="5">
                  <c:v>0.29515057516452287</c:v>
                </c:pt>
                <c:pt idx="6">
                  <c:v>0.2971702958066631</c:v>
                </c:pt>
                <c:pt idx="7">
                  <c:v>0.30405999311784648</c:v>
                </c:pt>
                <c:pt idx="8">
                  <c:v>0.30982528351743865</c:v>
                </c:pt>
                <c:pt idx="9">
                  <c:v>0.31458391228400528</c:v>
                </c:pt>
                <c:pt idx="10">
                  <c:v>0.32410129832261114</c:v>
                </c:pt>
                <c:pt idx="11">
                  <c:v>0.3223491131684697</c:v>
                </c:pt>
                <c:pt idx="12">
                  <c:v>0.3251955664782144</c:v>
                </c:pt>
                <c:pt idx="13">
                  <c:v>0.32453684769292557</c:v>
                </c:pt>
                <c:pt idx="14">
                  <c:v>0.32684646499194164</c:v>
                </c:pt>
                <c:pt idx="15">
                  <c:v>0.33530479369736765</c:v>
                </c:pt>
                <c:pt idx="16">
                  <c:v>0.33418301962160907</c:v>
                </c:pt>
                <c:pt idx="17">
                  <c:v>0.33089221028396931</c:v>
                </c:pt>
                <c:pt idx="18">
                  <c:v>0.32787343814029074</c:v>
                </c:pt>
                <c:pt idx="19">
                  <c:v>0.327121573608532</c:v>
                </c:pt>
                <c:pt idx="20">
                  <c:v>0.33068152385122168</c:v>
                </c:pt>
                <c:pt idx="21">
                  <c:v>0.32989848333955929</c:v>
                </c:pt>
                <c:pt idx="22">
                  <c:v>0.33246239391281746</c:v>
                </c:pt>
                <c:pt idx="23">
                  <c:v>0.32613541082974401</c:v>
                </c:pt>
                <c:pt idx="24">
                  <c:v>0.31556168483488733</c:v>
                </c:pt>
                <c:pt idx="25">
                  <c:v>0.31713835514639088</c:v>
                </c:pt>
                <c:pt idx="26">
                  <c:v>0.31594812531058497</c:v>
                </c:pt>
                <c:pt idx="27">
                  <c:v>0.3159876604982329</c:v>
                </c:pt>
                <c:pt idx="28">
                  <c:v>0.30677144730956157</c:v>
                </c:pt>
                <c:pt idx="29">
                  <c:v>0.30985468364603896</c:v>
                </c:pt>
                <c:pt idx="30">
                  <c:v>0.30986258701927211</c:v>
                </c:pt>
                <c:pt idx="31">
                  <c:v>0.31533261003487856</c:v>
                </c:pt>
                <c:pt idx="32">
                  <c:v>0.31592666885006632</c:v>
                </c:pt>
                <c:pt idx="33">
                  <c:v>0.31765637633055588</c:v>
                </c:pt>
                <c:pt idx="34">
                  <c:v>0.31855132740002551</c:v>
                </c:pt>
                <c:pt idx="35">
                  <c:v>0.31788587664600215</c:v>
                </c:pt>
                <c:pt idx="36">
                  <c:v>0.31261930333998839</c:v>
                </c:pt>
                <c:pt idx="37">
                  <c:v>0.30760918372969814</c:v>
                </c:pt>
                <c:pt idx="38">
                  <c:v>0.30522131843951511</c:v>
                </c:pt>
                <c:pt idx="39">
                  <c:v>0.30674095623736303</c:v>
                </c:pt>
                <c:pt idx="40">
                  <c:v>0.30010299272517077</c:v>
                </c:pt>
                <c:pt idx="41">
                  <c:v>0.30843820399710398</c:v>
                </c:pt>
                <c:pt idx="42">
                  <c:v>0.31262294790258849</c:v>
                </c:pt>
                <c:pt idx="43">
                  <c:v>0.30893175459172906</c:v>
                </c:pt>
                <c:pt idx="44">
                  <c:v>0.30489333390049683</c:v>
                </c:pt>
                <c:pt idx="45">
                  <c:v>0.30448577773131597</c:v>
                </c:pt>
                <c:pt idx="46">
                  <c:v>0.30073656300133628</c:v>
                </c:pt>
                <c:pt idx="47">
                  <c:v>0.30788791200658833</c:v>
                </c:pt>
                <c:pt idx="48">
                  <c:v>0.31987845396176229</c:v>
                </c:pt>
                <c:pt idx="49">
                  <c:v>0.32847328116242747</c:v>
                </c:pt>
                <c:pt idx="50">
                  <c:v>0.32813152187812661</c:v>
                </c:pt>
                <c:pt idx="51">
                  <c:v>0.32432803558161244</c:v>
                </c:pt>
                <c:pt idx="52">
                  <c:v>0.3094236464691153</c:v>
                </c:pt>
                <c:pt idx="53">
                  <c:v>0.30730167669372804</c:v>
                </c:pt>
                <c:pt idx="54">
                  <c:v>0.30490617350639238</c:v>
                </c:pt>
                <c:pt idx="55">
                  <c:v>0.30551406454462848</c:v>
                </c:pt>
              </c:numCache>
            </c:numRef>
          </c:val>
          <c:smooth val="0"/>
          <c:extLst>
            <c:ext xmlns:c16="http://schemas.microsoft.com/office/drawing/2014/chart" uri="{C3380CC4-5D6E-409C-BE32-E72D297353CC}">
              <c16:uniqueId val="{00000003-2B5A-4291-97ED-710B46397DCB}"/>
            </c:ext>
          </c:extLst>
        </c:ser>
        <c:ser>
          <c:idx val="3"/>
          <c:order val="2"/>
          <c:tx>
            <c:v>pre-tax/after-transfer</c:v>
          </c:tx>
          <c:spPr>
            <a:ln>
              <a:solidFill>
                <a:schemeClr val="tx1">
                  <a:lumMod val="50000"/>
                  <a:lumOff val="50000"/>
                </a:schemeClr>
              </a:solidFill>
              <a:prstDash val="sysDash"/>
            </a:ln>
          </c:spPr>
          <c:marker>
            <c:symbol val="none"/>
          </c:marker>
          <c:val>
            <c:numRef>
              <c:f>'Fig2'!$C$34:$C$89</c:f>
              <c:numCache>
                <c:formatCode>0.000</c:formatCode>
                <c:ptCount val="56"/>
                <c:pt idx="0">
                  <c:v>0.23760595395399728</c:v>
                </c:pt>
                <c:pt idx="1">
                  <c:v>0.23994428517963018</c:v>
                </c:pt>
                <c:pt idx="2">
                  <c:v>0.24228261640526308</c:v>
                </c:pt>
                <c:pt idx="3">
                  <c:v>0.24381356690110406</c:v>
                </c:pt>
                <c:pt idx="4">
                  <c:v>0.24534451739694502</c:v>
                </c:pt>
                <c:pt idx="5">
                  <c:v>0.24768462027588722</c:v>
                </c:pt>
                <c:pt idx="6">
                  <c:v>0.25002472315482943</c:v>
                </c:pt>
                <c:pt idx="7">
                  <c:v>0.25458156544508281</c:v>
                </c:pt>
                <c:pt idx="8">
                  <c:v>0.25645397864935487</c:v>
                </c:pt>
                <c:pt idx="9">
                  <c:v>0.26161130614012384</c:v>
                </c:pt>
                <c:pt idx="10">
                  <c:v>0.2694033182994538</c:v>
                </c:pt>
                <c:pt idx="11">
                  <c:v>0.26751801805605568</c:v>
                </c:pt>
                <c:pt idx="12">
                  <c:v>0.26993773947107169</c:v>
                </c:pt>
                <c:pt idx="13">
                  <c:v>0.27509535615057806</c:v>
                </c:pt>
                <c:pt idx="14">
                  <c:v>0.27499362441320752</c:v>
                </c:pt>
                <c:pt idx="15">
                  <c:v>0.27554784676087779</c:v>
                </c:pt>
                <c:pt idx="16">
                  <c:v>0.277423025191672</c:v>
                </c:pt>
                <c:pt idx="17">
                  <c:v>0.2769810103869616</c:v>
                </c:pt>
                <c:pt idx="18">
                  <c:v>0.27738983705414527</c:v>
                </c:pt>
                <c:pt idx="19">
                  <c:v>0.275131859158949</c:v>
                </c:pt>
                <c:pt idx="20">
                  <c:v>0.27398359070063383</c:v>
                </c:pt>
                <c:pt idx="21">
                  <c:v>0.2732803069895014</c:v>
                </c:pt>
                <c:pt idx="22">
                  <c:v>0.27109926197156403</c:v>
                </c:pt>
                <c:pt idx="23">
                  <c:v>0.26692061464072736</c:v>
                </c:pt>
                <c:pt idx="24">
                  <c:v>0.26280823986300716</c:v>
                </c:pt>
                <c:pt idx="25">
                  <c:v>0.26406953858649274</c:v>
                </c:pt>
                <c:pt idx="26">
                  <c:v>0.26319064620122723</c:v>
                </c:pt>
                <c:pt idx="27">
                  <c:v>0.26210586396622093</c:v>
                </c:pt>
                <c:pt idx="28">
                  <c:v>0.25529626031504765</c:v>
                </c:pt>
                <c:pt idx="29">
                  <c:v>0.2564280612434689</c:v>
                </c:pt>
                <c:pt idx="30">
                  <c:v>0.25514052426254596</c:v>
                </c:pt>
                <c:pt idx="31">
                  <c:v>0.25723496216209357</c:v>
                </c:pt>
                <c:pt idx="32">
                  <c:v>0.25594380907048264</c:v>
                </c:pt>
                <c:pt idx="33">
                  <c:v>0.25839403765649482</c:v>
                </c:pt>
                <c:pt idx="34">
                  <c:v>0.26126380349136152</c:v>
                </c:pt>
                <c:pt idx="35">
                  <c:v>0.26030016072659601</c:v>
                </c:pt>
                <c:pt idx="36">
                  <c:v>0.25723291902643797</c:v>
                </c:pt>
                <c:pt idx="37">
                  <c:v>0.25344179610705447</c:v>
                </c:pt>
                <c:pt idx="38">
                  <c:v>0.2521307943705236</c:v>
                </c:pt>
                <c:pt idx="39">
                  <c:v>0.25280736064472525</c:v>
                </c:pt>
                <c:pt idx="40">
                  <c:v>0.24795507532920724</c:v>
                </c:pt>
                <c:pt idx="41">
                  <c:v>0.25152336071054893</c:v>
                </c:pt>
                <c:pt idx="42">
                  <c:v>0.25328942511477071</c:v>
                </c:pt>
                <c:pt idx="43">
                  <c:v>0.24983625143849195</c:v>
                </c:pt>
                <c:pt idx="44">
                  <c:v>0.24721596336830276</c:v>
                </c:pt>
                <c:pt idx="45">
                  <c:v>0.24681245299781598</c:v>
                </c:pt>
                <c:pt idx="46">
                  <c:v>0.24321260784277693</c:v>
                </c:pt>
                <c:pt idx="47">
                  <c:v>0.24736416148055537</c:v>
                </c:pt>
                <c:pt idx="48">
                  <c:v>0.25169130481635987</c:v>
                </c:pt>
                <c:pt idx="49">
                  <c:v>0.25374703920045988</c:v>
                </c:pt>
                <c:pt idx="50">
                  <c:v>0.25252156135433368</c:v>
                </c:pt>
                <c:pt idx="51">
                  <c:v>0.25026964872498164</c:v>
                </c:pt>
                <c:pt idx="52">
                  <c:v>0.2414385634782952</c:v>
                </c:pt>
                <c:pt idx="53">
                  <c:v>0.24201963221125658</c:v>
                </c:pt>
                <c:pt idx="54">
                  <c:v>0.24194706731329171</c:v>
                </c:pt>
                <c:pt idx="55">
                  <c:v>0.24329781804926157</c:v>
                </c:pt>
              </c:numCache>
            </c:numRef>
          </c:val>
          <c:smooth val="0"/>
          <c:extLst>
            <c:ext xmlns:c16="http://schemas.microsoft.com/office/drawing/2014/chart" uri="{C3380CC4-5D6E-409C-BE32-E72D297353CC}">
              <c16:uniqueId val="{00000004-2B5A-4291-97ED-710B46397DCB}"/>
            </c:ext>
          </c:extLst>
        </c:ser>
        <c:dLbls>
          <c:showLegendKey val="0"/>
          <c:showVal val="0"/>
          <c:showCatName val="0"/>
          <c:showSerName val="0"/>
          <c:showPercent val="0"/>
          <c:showBubbleSize val="0"/>
        </c:dLbls>
        <c:smooth val="0"/>
        <c:axId val="635764640"/>
        <c:axId val="635765032"/>
      </c:lineChart>
      <c:catAx>
        <c:axId val="635764640"/>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5765032"/>
        <c:crossesAt val="0"/>
        <c:auto val="1"/>
        <c:lblAlgn val="ctr"/>
        <c:lblOffset val="50"/>
        <c:tickLblSkip val="10"/>
        <c:tickMarkSkip val="10"/>
        <c:noMultiLvlLbl val="0"/>
      </c:catAx>
      <c:valAx>
        <c:axId val="635765032"/>
        <c:scaling>
          <c:orientation val="minMax"/>
          <c:max val="0.34000000000000008"/>
          <c:min val="0"/>
        </c:scaling>
        <c:delete val="0"/>
        <c:axPos val="l"/>
        <c:majorGridlines>
          <c:spPr>
            <a:ln w="3175">
              <a:solidFill>
                <a:srgbClr val="C0C0C0"/>
              </a:solidFill>
              <a:prstDash val="sysDash"/>
            </a:ln>
          </c:spPr>
        </c:majorGridlines>
        <c:title>
          <c:tx>
            <c:rich>
              <a:bodyPr/>
              <a:lstStyle/>
              <a:p>
                <a:pPr>
                  <a:defRPr sz="1200" b="1" i="0" u="none" strike="noStrike" baseline="0">
                    <a:solidFill>
                      <a:schemeClr val="tx1"/>
                    </a:solidFill>
                    <a:latin typeface="Arial"/>
                    <a:ea typeface="Arial"/>
                    <a:cs typeface="Arial"/>
                  </a:defRPr>
                </a:pPr>
                <a:r>
                  <a:rPr lang="en-US" sz="1400" b="0">
                    <a:solidFill>
                      <a:schemeClr val="tx1"/>
                    </a:solidFill>
                  </a:rPr>
                  <a:t>National </a:t>
                </a:r>
                <a:r>
                  <a:rPr lang="en-US" sz="1400" b="0" baseline="0">
                    <a:solidFill>
                      <a:schemeClr val="tx1"/>
                    </a:solidFill>
                  </a:rPr>
                  <a:t>income share</a:t>
                </a:r>
                <a:endParaRPr lang="en-US" sz="1400" b="0">
                  <a:solidFill>
                    <a:schemeClr val="tx1"/>
                  </a:solidFill>
                </a:endParaRPr>
              </a:p>
            </c:rich>
          </c:tx>
          <c:layout>
            <c:manualLayout>
              <c:xMode val="edge"/>
              <c:yMode val="edge"/>
              <c:x val="4.4711202523943711E-4"/>
              <c:y val="0.26451061600667902"/>
            </c:manualLayout>
          </c:layout>
          <c:overlay val="0"/>
          <c:spPr>
            <a:noFill/>
            <a:ln w="25400">
              <a:noFill/>
            </a:ln>
          </c:spPr>
        </c:title>
        <c:numFmt formatCode="0%" sourceLinked="0"/>
        <c:majorTickMark val="out"/>
        <c:minorTickMark val="out"/>
        <c:tickLblPos val="nextTo"/>
        <c:spPr>
          <a:ln/>
        </c:spPr>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5764640"/>
        <c:crosses val="autoZero"/>
        <c:crossBetween val="midCat"/>
        <c:majorUnit val="0.1"/>
        <c:minorUnit val="2.0000000000000004E-2"/>
      </c:valAx>
      <c:spPr>
        <a:noFill/>
        <a:ln>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700" b="1">
                <a:solidFill>
                  <a:schemeClr val="tx1"/>
                </a:solidFill>
              </a:rPr>
              <a:t>P50-90</a:t>
            </a:r>
          </a:p>
        </c:rich>
      </c:tx>
      <c:layout>
        <c:manualLayout>
          <c:xMode val="edge"/>
          <c:yMode val="edge"/>
          <c:x val="0.44859074362974521"/>
          <c:y val="5.544005544005544E-3"/>
        </c:manualLayout>
      </c:layout>
      <c:overlay val="0"/>
    </c:title>
    <c:autoTitleDeleted val="0"/>
    <c:plotArea>
      <c:layout>
        <c:manualLayout>
          <c:layoutTarget val="inner"/>
          <c:xMode val="edge"/>
          <c:yMode val="edge"/>
          <c:x val="0.12982921398711278"/>
          <c:y val="7.1553685726914076E-2"/>
          <c:w val="0.82514441652937143"/>
          <c:h val="0.8553754481313538"/>
        </c:manualLayout>
      </c:layout>
      <c:lineChart>
        <c:grouping val="standard"/>
        <c:varyColors val="0"/>
        <c:ser>
          <c:idx val="0"/>
          <c:order val="0"/>
          <c:tx>
            <c:strRef>
              <c:f>'Fig2'!$B$33</c:f>
              <c:strCache>
                <c:ptCount val="1"/>
                <c:pt idx="0">
                  <c:v>Pre-tax Income</c:v>
                </c:pt>
              </c:strCache>
            </c:strRef>
          </c:tx>
          <c:spPr>
            <a:ln w="34925">
              <a:solidFill>
                <a:schemeClr val="tx1">
                  <a:lumMod val="50000"/>
                  <a:lumOff val="50000"/>
                </a:schemeClr>
              </a:solidFill>
            </a:ln>
          </c:spPr>
          <c:marker>
            <c:symbol val="none"/>
          </c:marker>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'Fig2'!$F$34:$F$89</c:f>
              <c:numCache>
                <c:formatCode>0.000</c:formatCode>
                <c:ptCount val="56"/>
                <c:pt idx="0">
                  <c:v>0.44547567073127764</c:v>
                </c:pt>
                <c:pt idx="1">
                  <c:v>0.44634916019883464</c:v>
                </c:pt>
                <c:pt idx="2">
                  <c:v>0.44722264966639164</c:v>
                </c:pt>
                <c:pt idx="3">
                  <c:v>0.44797209841952884</c:v>
                </c:pt>
                <c:pt idx="4">
                  <c:v>0.44872154717266605</c:v>
                </c:pt>
                <c:pt idx="5">
                  <c:v>0.44464054586884422</c:v>
                </c:pt>
                <c:pt idx="6">
                  <c:v>0.44055954456502239</c:v>
                </c:pt>
                <c:pt idx="7">
                  <c:v>0.44125417854354032</c:v>
                </c:pt>
                <c:pt idx="8">
                  <c:v>0.4436917989671374</c:v>
                </c:pt>
                <c:pt idx="9">
                  <c:v>0.45057097197548762</c:v>
                </c:pt>
                <c:pt idx="10">
                  <c:v>0.45669236446261174</c:v>
                </c:pt>
                <c:pt idx="11">
                  <c:v>0.45636938406368521</c:v>
                </c:pt>
                <c:pt idx="12">
                  <c:v>0.45341233666908776</c:v>
                </c:pt>
                <c:pt idx="13">
                  <c:v>0.4513738235541962</c:v>
                </c:pt>
                <c:pt idx="14">
                  <c:v>0.45666687413854468</c:v>
                </c:pt>
                <c:pt idx="15">
                  <c:v>0.46337570453411803</c:v>
                </c:pt>
                <c:pt idx="16">
                  <c:v>0.4605603826832621</c:v>
                </c:pt>
                <c:pt idx="17">
                  <c:v>0.46066907636012094</c:v>
                </c:pt>
                <c:pt idx="18">
                  <c:v>0.45873805276697305</c:v>
                </c:pt>
                <c:pt idx="19">
                  <c:v>0.46128020929630681</c:v>
                </c:pt>
                <c:pt idx="20">
                  <c:v>0.46665666958179025</c:v>
                </c:pt>
                <c:pt idx="21">
                  <c:v>0.46858799351739583</c:v>
                </c:pt>
                <c:pt idx="22">
                  <c:v>0.47019888297975215</c:v>
                </c:pt>
                <c:pt idx="23">
                  <c:v>0.47196615722569402</c:v>
                </c:pt>
                <c:pt idx="24">
                  <c:v>0.46912180634502626</c:v>
                </c:pt>
                <c:pt idx="25">
                  <c:v>0.46903321263585862</c:v>
                </c:pt>
                <c:pt idx="26">
                  <c:v>0.47218045048254242</c:v>
                </c:pt>
                <c:pt idx="27">
                  <c:v>0.46966643537343267</c:v>
                </c:pt>
                <c:pt idx="28">
                  <c:v>0.45765299470039272</c:v>
                </c:pt>
                <c:pt idx="29">
                  <c:v>0.46021456650495696</c:v>
                </c:pt>
                <c:pt idx="30">
                  <c:v>0.45945471476645411</c:v>
                </c:pt>
                <c:pt idx="31">
                  <c:v>0.46249246055714205</c:v>
                </c:pt>
                <c:pt idx="32">
                  <c:v>0.45869105273739064</c:v>
                </c:pt>
                <c:pt idx="33">
                  <c:v>0.46243029750101761</c:v>
                </c:pt>
                <c:pt idx="34">
                  <c:v>0.46059526238657439</c:v>
                </c:pt>
                <c:pt idx="35">
                  <c:v>0.45474309536955487</c:v>
                </c:pt>
                <c:pt idx="36">
                  <c:v>0.45112832232152367</c:v>
                </c:pt>
                <c:pt idx="37">
                  <c:v>0.44687362193549962</c:v>
                </c:pt>
                <c:pt idx="38">
                  <c:v>0.44548880330529417</c:v>
                </c:pt>
                <c:pt idx="39">
                  <c:v>0.44114766159384211</c:v>
                </c:pt>
                <c:pt idx="40">
                  <c:v>0.43757877962999292</c:v>
                </c:pt>
                <c:pt idx="41">
                  <c:v>0.44519096936568919</c:v>
                </c:pt>
                <c:pt idx="42">
                  <c:v>0.45221445985915759</c:v>
                </c:pt>
                <c:pt idx="43">
                  <c:v>0.45226587519348299</c:v>
                </c:pt>
                <c:pt idx="44">
                  <c:v>0.44723386015852035</c:v>
                </c:pt>
                <c:pt idx="45">
                  <c:v>0.43868775448779912</c:v>
                </c:pt>
                <c:pt idx="46">
                  <c:v>0.43553017167416119</c:v>
                </c:pt>
                <c:pt idx="47">
                  <c:v>0.43547410839244116</c:v>
                </c:pt>
                <c:pt idx="48">
                  <c:v>0.44148792636690992</c:v>
                </c:pt>
                <c:pt idx="49">
                  <c:v>0.45129390686683302</c:v>
                </c:pt>
                <c:pt idx="50">
                  <c:v>0.44231430204160932</c:v>
                </c:pt>
                <c:pt idx="51">
                  <c:v>0.44306366243401413</c:v>
                </c:pt>
                <c:pt idx="52">
                  <c:v>0.43379309471985883</c:v>
                </c:pt>
                <c:pt idx="53">
                  <c:v>0.44371747241921722</c:v>
                </c:pt>
                <c:pt idx="54">
                  <c:v>0.44091798514948521</c:v>
                </c:pt>
                <c:pt idx="55">
                  <c:v>0.44219933781017362</c:v>
                </c:pt>
              </c:numCache>
            </c:numRef>
          </c:val>
          <c:smooth val="0"/>
          <c:extLst>
            <c:ext xmlns:c16="http://schemas.microsoft.com/office/drawing/2014/chart" uri="{C3380CC4-5D6E-409C-BE32-E72D297353CC}">
              <c16:uniqueId val="{00000000-DCD3-40C7-B60C-3DCF4BDE649E}"/>
            </c:ext>
          </c:extLst>
        </c:ser>
        <c:ser>
          <c:idx val="2"/>
          <c:order val="1"/>
          <c:tx>
            <c:strRef>
              <c:f>'Fig2'!$D$33</c:f>
              <c:strCache>
                <c:ptCount val="1"/>
                <c:pt idx="0">
                  <c:v>After-tax/transfer income</c:v>
                </c:pt>
              </c:strCache>
            </c:strRef>
          </c:tx>
          <c:spPr>
            <a:ln>
              <a:solidFill>
                <a:schemeClr val="bg1">
                  <a:lumMod val="50000"/>
                </a:schemeClr>
              </a:solidFill>
              <a:prstDash val="sysDash"/>
            </a:ln>
          </c:spPr>
          <c:marker>
            <c:symbol val="none"/>
          </c:marker>
          <c:val>
            <c:numRef>
              <c:f>'Fig2'!$G$34:$G$89</c:f>
              <c:numCache>
                <c:formatCode>0.000</c:formatCode>
                <c:ptCount val="56"/>
                <c:pt idx="0">
                  <c:v>0.43151848237250179</c:v>
                </c:pt>
                <c:pt idx="1">
                  <c:v>0.43172673582126209</c:v>
                </c:pt>
                <c:pt idx="2">
                  <c:v>0.43193498927002233</c:v>
                </c:pt>
                <c:pt idx="3">
                  <c:v>0.43265302553928497</c:v>
                </c:pt>
                <c:pt idx="4">
                  <c:v>0.43337106180854762</c:v>
                </c:pt>
                <c:pt idx="5">
                  <c:v>0.42936303820065103</c:v>
                </c:pt>
                <c:pt idx="6">
                  <c:v>0.42535501459275438</c:v>
                </c:pt>
                <c:pt idx="7">
                  <c:v>0.42389948811500083</c:v>
                </c:pt>
                <c:pt idx="8">
                  <c:v>0.42539064067453863</c:v>
                </c:pt>
                <c:pt idx="9">
                  <c:v>0.4311964446902305</c:v>
                </c:pt>
                <c:pt idx="10">
                  <c:v>0.43328877754044776</c:v>
                </c:pt>
                <c:pt idx="11">
                  <c:v>0.43099943451875294</c:v>
                </c:pt>
                <c:pt idx="12">
                  <c:v>0.42876404018254999</c:v>
                </c:pt>
                <c:pt idx="13">
                  <c:v>0.42553149693598508</c:v>
                </c:pt>
                <c:pt idx="14">
                  <c:v>0.42845288853248781</c:v>
                </c:pt>
                <c:pt idx="15">
                  <c:v>0.43126400470705728</c:v>
                </c:pt>
                <c:pt idx="16">
                  <c:v>0.42830618490698796</c:v>
                </c:pt>
                <c:pt idx="17">
                  <c:v>0.42960942003733094</c:v>
                </c:pt>
                <c:pt idx="18">
                  <c:v>0.42893838790564964</c:v>
                </c:pt>
                <c:pt idx="19">
                  <c:v>0.43138988765295005</c:v>
                </c:pt>
                <c:pt idx="20">
                  <c:v>0.43390280492997924</c:v>
                </c:pt>
                <c:pt idx="21">
                  <c:v>0.43627649828765591</c:v>
                </c:pt>
                <c:pt idx="22">
                  <c:v>0.43679024350836282</c:v>
                </c:pt>
                <c:pt idx="23">
                  <c:v>0.43901218445840107</c:v>
                </c:pt>
                <c:pt idx="24">
                  <c:v>0.43978833262222472</c:v>
                </c:pt>
                <c:pt idx="25">
                  <c:v>0.43852402320879935</c:v>
                </c:pt>
                <c:pt idx="26">
                  <c:v>0.44113936973508194</c:v>
                </c:pt>
                <c:pt idx="27">
                  <c:v>0.43959495570820312</c:v>
                </c:pt>
                <c:pt idx="28">
                  <c:v>0.42941194027711016</c:v>
                </c:pt>
                <c:pt idx="29">
                  <c:v>0.43150263259006783</c:v>
                </c:pt>
                <c:pt idx="30">
                  <c:v>0.42996862131550473</c:v>
                </c:pt>
                <c:pt idx="31">
                  <c:v>0.43027452331866317</c:v>
                </c:pt>
                <c:pt idx="32">
                  <c:v>0.42480296216790037</c:v>
                </c:pt>
                <c:pt idx="33">
                  <c:v>0.42729249646035328</c:v>
                </c:pt>
                <c:pt idx="34">
                  <c:v>0.42593596193582406</c:v>
                </c:pt>
                <c:pt idx="35">
                  <c:v>0.42150619696151775</c:v>
                </c:pt>
                <c:pt idx="36">
                  <c:v>0.41918071729579331</c:v>
                </c:pt>
                <c:pt idx="37">
                  <c:v>0.41679108003369097</c:v>
                </c:pt>
                <c:pt idx="38">
                  <c:v>0.41704191446285455</c:v>
                </c:pt>
                <c:pt idx="39">
                  <c:v>0.41362790054616883</c:v>
                </c:pt>
                <c:pt idx="40">
                  <c:v>0.41168774986659801</c:v>
                </c:pt>
                <c:pt idx="41">
                  <c:v>0.41722711736028945</c:v>
                </c:pt>
                <c:pt idx="42">
                  <c:v>0.42163996688577227</c:v>
                </c:pt>
                <c:pt idx="43">
                  <c:v>0.42167325249100113</c:v>
                </c:pt>
                <c:pt idx="44">
                  <c:v>0.4171499581366569</c:v>
                </c:pt>
                <c:pt idx="45">
                  <c:v>0.41003154106972944</c:v>
                </c:pt>
                <c:pt idx="46">
                  <c:v>0.40910111904616159</c:v>
                </c:pt>
                <c:pt idx="47">
                  <c:v>0.40832966466754622</c:v>
                </c:pt>
                <c:pt idx="48">
                  <c:v>0.41154119279976192</c:v>
                </c:pt>
                <c:pt idx="49">
                  <c:v>0.41610336963314454</c:v>
                </c:pt>
                <c:pt idx="50">
                  <c:v>0.40707939150184858</c:v>
                </c:pt>
                <c:pt idx="51">
                  <c:v>0.40894374308630804</c:v>
                </c:pt>
                <c:pt idx="52">
                  <c:v>0.40429258694160497</c:v>
                </c:pt>
                <c:pt idx="53">
                  <c:v>0.41278393968315508</c:v>
                </c:pt>
                <c:pt idx="54">
                  <c:v>0.40986006940193315</c:v>
                </c:pt>
                <c:pt idx="55">
                  <c:v>0.41088343174683145</c:v>
                </c:pt>
              </c:numCache>
            </c:numRef>
          </c:val>
          <c:smooth val="0"/>
          <c:extLst>
            <c:ext xmlns:c16="http://schemas.microsoft.com/office/drawing/2014/chart" uri="{C3380CC4-5D6E-409C-BE32-E72D297353CC}">
              <c16:uniqueId val="{00000001-DCD3-40C7-B60C-3DCF4BDE649E}"/>
            </c:ext>
          </c:extLst>
        </c:ser>
        <c:ser>
          <c:idx val="3"/>
          <c:order val="2"/>
          <c:tx>
            <c:v>pre-tax/after-transfer</c:v>
          </c:tx>
          <c:spPr>
            <a:ln w="34925">
              <a:solidFill>
                <a:schemeClr val="tx1"/>
              </a:solidFill>
            </a:ln>
          </c:spPr>
          <c:marker>
            <c:symbol val="none"/>
          </c:marker>
          <c:val>
            <c:numRef>
              <c:f>'Fig2'!$H$34:$H$89</c:f>
              <c:numCache>
                <c:formatCode>0.000</c:formatCode>
                <c:ptCount val="56"/>
                <c:pt idx="0">
                  <c:v>0.43457092254324609</c:v>
                </c:pt>
                <c:pt idx="1">
                  <c:v>0.43178050708466925</c:v>
                </c:pt>
                <c:pt idx="2">
                  <c:v>0.42899009162609242</c:v>
                </c:pt>
                <c:pt idx="3">
                  <c:v>0.43053226435513781</c:v>
                </c:pt>
                <c:pt idx="4">
                  <c:v>0.43207443708418319</c:v>
                </c:pt>
                <c:pt idx="5">
                  <c:v>0.426858933032354</c:v>
                </c:pt>
                <c:pt idx="6">
                  <c:v>0.42164342898052481</c:v>
                </c:pt>
                <c:pt idx="7">
                  <c:v>0.42261758970249519</c:v>
                </c:pt>
                <c:pt idx="8">
                  <c:v>0.4222810728974794</c:v>
                </c:pt>
                <c:pt idx="9">
                  <c:v>0.42615345172042174</c:v>
                </c:pt>
                <c:pt idx="10">
                  <c:v>0.42569948006029662</c:v>
                </c:pt>
                <c:pt idx="11">
                  <c:v>0.42440668118808816</c:v>
                </c:pt>
                <c:pt idx="12">
                  <c:v>0.42085630092198861</c:v>
                </c:pt>
                <c:pt idx="13">
                  <c:v>0.4167520003116002</c:v>
                </c:pt>
                <c:pt idx="14">
                  <c:v>0.41749222326534002</c:v>
                </c:pt>
                <c:pt idx="15">
                  <c:v>0.41639785262550827</c:v>
                </c:pt>
                <c:pt idx="16">
                  <c:v>0.41622914639233294</c:v>
                </c:pt>
                <c:pt idx="17">
                  <c:v>0.41762590391121901</c:v>
                </c:pt>
                <c:pt idx="18">
                  <c:v>0.41665148454592665</c:v>
                </c:pt>
                <c:pt idx="19">
                  <c:v>0.4190117538465063</c:v>
                </c:pt>
                <c:pt idx="20">
                  <c:v>0.4206367807258426</c:v>
                </c:pt>
                <c:pt idx="21">
                  <c:v>0.42128897495160739</c:v>
                </c:pt>
                <c:pt idx="22">
                  <c:v>0.42091875274832596</c:v>
                </c:pt>
                <c:pt idx="23">
                  <c:v>0.42450094684121636</c:v>
                </c:pt>
                <c:pt idx="24">
                  <c:v>0.42634435703185747</c:v>
                </c:pt>
                <c:pt idx="25">
                  <c:v>0.42631959282904996</c:v>
                </c:pt>
                <c:pt idx="26">
                  <c:v>0.43185925881745735</c:v>
                </c:pt>
                <c:pt idx="27">
                  <c:v>0.43075312859444975</c:v>
                </c:pt>
                <c:pt idx="28">
                  <c:v>0.420381448454687</c:v>
                </c:pt>
                <c:pt idx="29">
                  <c:v>0.42204774347134488</c:v>
                </c:pt>
                <c:pt idx="30">
                  <c:v>0.42025794238320274</c:v>
                </c:pt>
                <c:pt idx="31">
                  <c:v>0.41994795614028912</c:v>
                </c:pt>
                <c:pt idx="32">
                  <c:v>0.41640432285565065</c:v>
                </c:pt>
                <c:pt idx="33">
                  <c:v>0.42015680975481678</c:v>
                </c:pt>
                <c:pt idx="34">
                  <c:v>0.41942740522408134</c:v>
                </c:pt>
                <c:pt idx="35">
                  <c:v>0.41505017441981884</c:v>
                </c:pt>
                <c:pt idx="36">
                  <c:v>0.41491214859332992</c:v>
                </c:pt>
                <c:pt idx="37">
                  <c:v>0.41420555899327738</c:v>
                </c:pt>
                <c:pt idx="38">
                  <c:v>0.41519373701528289</c:v>
                </c:pt>
                <c:pt idx="39">
                  <c:v>0.41215126956101328</c:v>
                </c:pt>
                <c:pt idx="40">
                  <c:v>0.41218251786990989</c:v>
                </c:pt>
                <c:pt idx="41">
                  <c:v>0.41422151842368282</c:v>
                </c:pt>
                <c:pt idx="42">
                  <c:v>0.41806195320530837</c:v>
                </c:pt>
                <c:pt idx="43">
                  <c:v>0.41788954207131579</c:v>
                </c:pt>
                <c:pt idx="44">
                  <c:v>0.41543743445650538</c:v>
                </c:pt>
                <c:pt idx="45">
                  <c:v>0.41064483408986985</c:v>
                </c:pt>
                <c:pt idx="46">
                  <c:v>0.40995499593885992</c:v>
                </c:pt>
                <c:pt idx="47">
                  <c:v>0.40958170729826826</c:v>
                </c:pt>
                <c:pt idx="48">
                  <c:v>0.41169356821770192</c:v>
                </c:pt>
                <c:pt idx="49">
                  <c:v>0.41276580560402421</c:v>
                </c:pt>
                <c:pt idx="50">
                  <c:v>0.40407657079788856</c:v>
                </c:pt>
                <c:pt idx="51">
                  <c:v>0.40885776356867037</c:v>
                </c:pt>
                <c:pt idx="52">
                  <c:v>0.40707619834492753</c:v>
                </c:pt>
                <c:pt idx="53">
                  <c:v>0.41589874214244654</c:v>
                </c:pt>
                <c:pt idx="54">
                  <c:v>0.41384891937103169</c:v>
                </c:pt>
                <c:pt idx="55">
                  <c:v>0.41499586067190863</c:v>
                </c:pt>
              </c:numCache>
            </c:numRef>
          </c:val>
          <c:smooth val="0"/>
          <c:extLst>
            <c:ext xmlns:c16="http://schemas.microsoft.com/office/drawing/2014/chart" uri="{C3380CC4-5D6E-409C-BE32-E72D297353CC}">
              <c16:uniqueId val="{00000002-DCD3-40C7-B60C-3DCF4BDE649E}"/>
            </c:ext>
          </c:extLst>
        </c:ser>
        <c:dLbls>
          <c:showLegendKey val="0"/>
          <c:showVal val="0"/>
          <c:showCatName val="0"/>
          <c:showSerName val="0"/>
          <c:showPercent val="0"/>
          <c:showBubbleSize val="0"/>
        </c:dLbls>
        <c:smooth val="0"/>
        <c:axId val="635765816"/>
        <c:axId val="635766208"/>
      </c:lineChart>
      <c:catAx>
        <c:axId val="63576581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5766208"/>
        <c:crossesAt val="0"/>
        <c:auto val="1"/>
        <c:lblAlgn val="ctr"/>
        <c:lblOffset val="50"/>
        <c:tickLblSkip val="10"/>
        <c:tickMarkSkip val="10"/>
        <c:noMultiLvlLbl val="0"/>
      </c:catAx>
      <c:valAx>
        <c:axId val="635766208"/>
        <c:scaling>
          <c:orientation val="minMax"/>
          <c:max val="0.5"/>
          <c:min val="0"/>
        </c:scaling>
        <c:delete val="0"/>
        <c:axPos val="l"/>
        <c:majorGridlines>
          <c:spPr>
            <a:ln w="3175">
              <a:solidFill>
                <a:srgbClr val="C0C0C0"/>
              </a:solidFill>
              <a:prstDash val="sysDash"/>
            </a:ln>
          </c:spPr>
        </c:majorGridlines>
        <c:title>
          <c:tx>
            <c:rich>
              <a:bodyPr/>
              <a:lstStyle/>
              <a:p>
                <a:pPr>
                  <a:defRPr sz="1200" b="1" i="0" u="none" strike="noStrike" baseline="0">
                    <a:solidFill>
                      <a:schemeClr val="tx1"/>
                    </a:solidFill>
                    <a:latin typeface="Arial"/>
                    <a:ea typeface="Arial"/>
                    <a:cs typeface="Arial"/>
                  </a:defRPr>
                </a:pPr>
                <a:r>
                  <a:rPr lang="en-US" sz="1400" b="0" baseline="0">
                    <a:solidFill>
                      <a:schemeClr val="tx1"/>
                    </a:solidFill>
                  </a:rPr>
                  <a:t>National income share</a:t>
                </a:r>
                <a:endParaRPr lang="en-US" sz="1400" b="0">
                  <a:solidFill>
                    <a:schemeClr val="tx1"/>
                  </a:solidFill>
                </a:endParaRPr>
              </a:p>
            </c:rich>
          </c:tx>
          <c:layout>
            <c:manualLayout>
              <c:xMode val="edge"/>
              <c:yMode val="edge"/>
              <c:x val="4.4706461769379152E-4"/>
              <c:y val="0.2589666104626735"/>
            </c:manualLayout>
          </c:layout>
          <c:overlay val="0"/>
          <c:spPr>
            <a:noFill/>
            <a:ln w="25400">
              <a:noFill/>
            </a:ln>
          </c:spPr>
        </c:title>
        <c:numFmt formatCode="0%" sourceLinked="0"/>
        <c:majorTickMark val="out"/>
        <c:minorTickMark val="out"/>
        <c:tickLblPos val="nextTo"/>
        <c:spPr>
          <a:ln/>
        </c:spPr>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35765816"/>
        <c:crosses val="autoZero"/>
        <c:crossBetween val="midCat"/>
        <c:majorUnit val="0.1"/>
        <c:minorUnit val="5.000000000000001E-2"/>
      </c:valAx>
      <c:spPr>
        <a:noFill/>
        <a:ln>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6807143856614"/>
          <c:y val="1.6741671336026817E-2"/>
          <c:w val="0.83421266202790867"/>
          <c:h val="0.91913867508134517"/>
        </c:manualLayout>
      </c:layout>
      <c:areaChart>
        <c:grouping val="stacked"/>
        <c:varyColors val="0"/>
        <c:ser>
          <c:idx val="12"/>
          <c:order val="0"/>
          <c:tx>
            <c:v>Social Sec.</c:v>
          </c:tx>
          <c:spPr>
            <a:solidFill>
              <a:schemeClr val="bg1">
                <a:lumMod val="65000"/>
              </a:schemeClr>
            </a:solidFill>
            <a:ln w="25400">
              <a:noFill/>
            </a:ln>
          </c:spPr>
          <c:cat>
            <c:numRef>
              <c:f>'Fig 3'!$A$34:$A$89</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 3'!$G$34:$G$89</c:f>
              <c:numCache>
                <c:formatCode>0.00</c:formatCode>
                <c:ptCount val="56"/>
                <c:pt idx="0">
                  <c:v>2.517197760175385E-2</c:v>
                </c:pt>
                <c:pt idx="1">
                  <c:v>2.7369653233251474E-2</c:v>
                </c:pt>
                <c:pt idx="2">
                  <c:v>2.8659034471934214E-2</c:v>
                </c:pt>
                <c:pt idx="3">
                  <c:v>2.8795885444796266E-2</c:v>
                </c:pt>
                <c:pt idx="4">
                  <c:v>2.813393825821087E-2</c:v>
                </c:pt>
                <c:pt idx="5">
                  <c:v>2.9090275726802523E-2</c:v>
                </c:pt>
                <c:pt idx="6">
                  <c:v>2.9162475058775141E-2</c:v>
                </c:pt>
                <c:pt idx="7">
                  <c:v>2.9505509756023767E-2</c:v>
                </c:pt>
                <c:pt idx="8">
                  <c:v>3.1330372036900832E-2</c:v>
                </c:pt>
                <c:pt idx="9">
                  <c:v>3.1042111348274636E-2</c:v>
                </c:pt>
                <c:pt idx="10">
                  <c:v>3.523377677368162E-2</c:v>
                </c:pt>
                <c:pt idx="11">
                  <c:v>3.796597103683718E-2</c:v>
                </c:pt>
                <c:pt idx="12">
                  <c:v>3.8381942267688714E-2</c:v>
                </c:pt>
                <c:pt idx="13">
                  <c:v>4.2348326942353895E-2</c:v>
                </c:pt>
                <c:pt idx="14">
                  <c:v>4.4718230874413019E-2</c:v>
                </c:pt>
                <c:pt idx="15">
                  <c:v>4.7658819086681715E-2</c:v>
                </c:pt>
                <c:pt idx="16">
                  <c:v>4.8335766088853684E-2</c:v>
                </c:pt>
                <c:pt idx="17">
                  <c:v>4.8381761240216987E-2</c:v>
                </c:pt>
                <c:pt idx="18">
                  <c:v>4.6979244203889874E-2</c:v>
                </c:pt>
                <c:pt idx="19">
                  <c:v>4.7547475638891126E-2</c:v>
                </c:pt>
                <c:pt idx="20">
                  <c:v>5.0849036077852204E-2</c:v>
                </c:pt>
                <c:pt idx="21">
                  <c:v>5.2884283348493016E-2</c:v>
                </c:pt>
                <c:pt idx="22">
                  <c:v>5.6146432278134296E-2</c:v>
                </c:pt>
                <c:pt idx="23">
                  <c:v>5.5689011715025646E-2</c:v>
                </c:pt>
                <c:pt idx="24">
                  <c:v>5.2001357728702229E-2</c:v>
                </c:pt>
                <c:pt idx="25">
                  <c:v>5.1432214796797882E-2</c:v>
                </c:pt>
                <c:pt idx="26">
                  <c:v>5.1967632684658267E-2</c:v>
                </c:pt>
                <c:pt idx="27">
                  <c:v>5.0367328785846176E-2</c:v>
                </c:pt>
                <c:pt idx="28">
                  <c:v>4.9099874214732275E-2</c:v>
                </c:pt>
                <c:pt idx="29">
                  <c:v>4.9002194390273583E-2</c:v>
                </c:pt>
                <c:pt idx="30">
                  <c:v>4.9910893261544909E-2</c:v>
                </c:pt>
                <c:pt idx="31">
                  <c:v>5.2393068042131646E-2</c:v>
                </c:pt>
                <c:pt idx="32">
                  <c:v>5.2642411979603426E-2</c:v>
                </c:pt>
                <c:pt idx="33">
                  <c:v>5.3131446810166988E-2</c:v>
                </c:pt>
                <c:pt idx="34">
                  <c:v>5.2135189094738972E-2</c:v>
                </c:pt>
                <c:pt idx="35">
                  <c:v>5.1809745109018077E-2</c:v>
                </c:pt>
                <c:pt idx="36">
                  <c:v>5.0742427523344805E-2</c:v>
                </c:pt>
                <c:pt idx="37">
                  <c:v>4.9427061244896937E-2</c:v>
                </c:pt>
                <c:pt idx="38">
                  <c:v>4.8033288873503298E-2</c:v>
                </c:pt>
                <c:pt idx="39">
                  <c:v>4.6618380498099625E-2</c:v>
                </c:pt>
                <c:pt idx="40">
                  <c:v>4.5992941072652928E-2</c:v>
                </c:pt>
                <c:pt idx="41">
                  <c:v>4.7197966429360867E-2</c:v>
                </c:pt>
                <c:pt idx="42">
                  <c:v>4.8279913695530793E-2</c:v>
                </c:pt>
                <c:pt idx="43">
                  <c:v>4.788888857349434E-2</c:v>
                </c:pt>
                <c:pt idx="44">
                  <c:v>4.6914290235430485E-2</c:v>
                </c:pt>
                <c:pt idx="45">
                  <c:v>4.6435085259372483E-2</c:v>
                </c:pt>
                <c:pt idx="46">
                  <c:v>4.6116325111616223E-2</c:v>
                </c:pt>
                <c:pt idx="47">
                  <c:v>4.7516295464799255E-2</c:v>
                </c:pt>
                <c:pt idx="48">
                  <c:v>4.9534829959330763E-2</c:v>
                </c:pt>
                <c:pt idx="49">
                  <c:v>5.5673400748370579E-2</c:v>
                </c:pt>
                <c:pt idx="50">
                  <c:v>5.5021836734789997E-2</c:v>
                </c:pt>
                <c:pt idx="51">
                  <c:v>5.4239677118209623E-2</c:v>
                </c:pt>
                <c:pt idx="52">
                  <c:v>5.5010362058325352E-2</c:v>
                </c:pt>
                <c:pt idx="53">
                  <c:v>5.6125298316220283E-2</c:v>
                </c:pt>
                <c:pt idx="54">
                  <c:v>5.5902876070066672E-2</c:v>
                </c:pt>
                <c:pt idx="55">
                  <c:v>5.6165411594374902E-2</c:v>
                </c:pt>
              </c:numCache>
            </c:numRef>
          </c:val>
          <c:extLst>
            <c:ext xmlns:c16="http://schemas.microsoft.com/office/drawing/2014/chart" uri="{C3380CC4-5D6E-409C-BE32-E72D297353CC}">
              <c16:uniqueId val="{00000000-587D-4D70-B0A9-0D8758D73DA9}"/>
            </c:ext>
          </c:extLst>
        </c:ser>
        <c:ser>
          <c:idx val="13"/>
          <c:order val="1"/>
          <c:tx>
            <c:v>Medicare</c:v>
          </c:tx>
          <c:spPr>
            <a:solidFill>
              <a:schemeClr val="bg1">
                <a:lumMod val="95000"/>
              </a:schemeClr>
            </a:solidFill>
            <a:ln w="25400">
              <a:noFill/>
            </a:ln>
          </c:spPr>
          <c:cat>
            <c:numRef>
              <c:f>'Fig 3'!$A$34:$A$89</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 3'!$H$34:$H$89</c:f>
              <c:numCache>
                <c:formatCode>0.00</c:formatCode>
                <c:ptCount val="56"/>
                <c:pt idx="0">
                  <c:v>0</c:v>
                </c:pt>
                <c:pt idx="1">
                  <c:v>0</c:v>
                </c:pt>
                <c:pt idx="2">
                  <c:v>0</c:v>
                </c:pt>
                <c:pt idx="3">
                  <c:v>0</c:v>
                </c:pt>
                <c:pt idx="4">
                  <c:v>0</c:v>
                </c:pt>
                <c:pt idx="5">
                  <c:v>0</c:v>
                </c:pt>
                <c:pt idx="6">
                  <c:v>1.4005991451898868E-3</c:v>
                </c:pt>
                <c:pt idx="7">
                  <c:v>6.1812924807648547E-3</c:v>
                </c:pt>
                <c:pt idx="8">
                  <c:v>7.0787483715273273E-3</c:v>
                </c:pt>
                <c:pt idx="9">
                  <c:v>7.4428584133760228E-3</c:v>
                </c:pt>
                <c:pt idx="10">
                  <c:v>7.7157982404916668E-3</c:v>
                </c:pt>
                <c:pt idx="11">
                  <c:v>7.9143297647234663E-3</c:v>
                </c:pt>
                <c:pt idx="12">
                  <c:v>7.8683783090644863E-3</c:v>
                </c:pt>
                <c:pt idx="13">
                  <c:v>8.1496921192063514E-3</c:v>
                </c:pt>
                <c:pt idx="14">
                  <c:v>9.4213000150284772E-3</c:v>
                </c:pt>
                <c:pt idx="15">
                  <c:v>1.0772850184819192E-2</c:v>
                </c:pt>
                <c:pt idx="16">
                  <c:v>1.163945014977393E-2</c:v>
                </c:pt>
                <c:pt idx="17">
                  <c:v>1.2287528500494537E-2</c:v>
                </c:pt>
                <c:pt idx="18">
                  <c:v>1.2583136734650648E-2</c:v>
                </c:pt>
                <c:pt idx="19">
                  <c:v>1.3315819697324871E-2</c:v>
                </c:pt>
                <c:pt idx="20">
                  <c:v>1.491746993512316E-2</c:v>
                </c:pt>
                <c:pt idx="21">
                  <c:v>1.597975410450338E-2</c:v>
                </c:pt>
                <c:pt idx="22">
                  <c:v>1.7929441221907243E-2</c:v>
                </c:pt>
                <c:pt idx="23">
                  <c:v>1.8884736354743026E-2</c:v>
                </c:pt>
                <c:pt idx="24">
                  <c:v>1.8800303253177206E-2</c:v>
                </c:pt>
                <c:pt idx="25">
                  <c:v>1.8924110570874623E-2</c:v>
                </c:pt>
                <c:pt idx="26">
                  <c:v>1.9559519079424863E-2</c:v>
                </c:pt>
                <c:pt idx="27">
                  <c:v>1.9806039913594829E-2</c:v>
                </c:pt>
                <c:pt idx="28">
                  <c:v>1.9203618129102155E-2</c:v>
                </c:pt>
                <c:pt idx="29">
                  <c:v>2.052928007521234E-2</c:v>
                </c:pt>
                <c:pt idx="30">
                  <c:v>2.1373306103240706E-2</c:v>
                </c:pt>
                <c:pt idx="31">
                  <c:v>2.2654101087035118E-2</c:v>
                </c:pt>
                <c:pt idx="32">
                  <c:v>2.4109468288365212E-2</c:v>
                </c:pt>
                <c:pt idx="33">
                  <c:v>2.550660459193603E-2</c:v>
                </c:pt>
                <c:pt idx="34">
                  <c:v>2.6777991504877099E-2</c:v>
                </c:pt>
                <c:pt idx="35">
                  <c:v>2.7968311017742793E-2</c:v>
                </c:pt>
                <c:pt idx="36">
                  <c:v>2.8244219709731028E-2</c:v>
                </c:pt>
                <c:pt idx="37">
                  <c:v>2.8036128269991883E-2</c:v>
                </c:pt>
                <c:pt idx="38">
                  <c:v>2.6161470636148897E-2</c:v>
                </c:pt>
                <c:pt idx="39">
                  <c:v>2.5075203627312914E-2</c:v>
                </c:pt>
                <c:pt idx="40">
                  <c:v>2.4600486425368578E-2</c:v>
                </c:pt>
                <c:pt idx="41">
                  <c:v>2.64115071337091E-2</c:v>
                </c:pt>
                <c:pt idx="42">
                  <c:v>2.7465705354439731E-2</c:v>
                </c:pt>
                <c:pt idx="43">
                  <c:v>2.8054513965062304E-2</c:v>
                </c:pt>
                <c:pt idx="44">
                  <c:v>2.887757891938731E-2</c:v>
                </c:pt>
                <c:pt idx="45">
                  <c:v>2.9552163646748793E-2</c:v>
                </c:pt>
                <c:pt idx="46">
                  <c:v>3.3252084945368715E-2</c:v>
                </c:pt>
                <c:pt idx="47">
                  <c:v>3.4821119367135465E-2</c:v>
                </c:pt>
                <c:pt idx="48">
                  <c:v>3.7249410013227582E-2</c:v>
                </c:pt>
                <c:pt idx="49">
                  <c:v>4.0789280755080086E-2</c:v>
                </c:pt>
                <c:pt idx="50">
                  <c:v>4.0332690139096052E-2</c:v>
                </c:pt>
                <c:pt idx="51">
                  <c:v>4.0143556275700244E-2</c:v>
                </c:pt>
                <c:pt idx="52">
                  <c:v>3.9562852131130706E-2</c:v>
                </c:pt>
                <c:pt idx="53">
                  <c:v>3.9807549043695448E-2</c:v>
                </c:pt>
                <c:pt idx="54">
                  <c:v>3.9679456588611502E-2</c:v>
                </c:pt>
                <c:pt idx="55">
                  <c:v>4.0258715629204758E-2</c:v>
                </c:pt>
              </c:numCache>
            </c:numRef>
          </c:val>
          <c:extLst>
            <c:ext xmlns:c16="http://schemas.microsoft.com/office/drawing/2014/chart" uri="{C3380CC4-5D6E-409C-BE32-E72D297353CC}">
              <c16:uniqueId val="{00000001-587D-4D70-B0A9-0D8758D73DA9}"/>
            </c:ext>
          </c:extLst>
        </c:ser>
        <c:ser>
          <c:idx val="14"/>
          <c:order val="2"/>
          <c:tx>
            <c:v>Other Transfers</c:v>
          </c:tx>
          <c:spPr>
            <a:solidFill>
              <a:schemeClr val="bg1">
                <a:lumMod val="75000"/>
              </a:schemeClr>
            </a:solidFill>
            <a:ln w="25400">
              <a:noFill/>
            </a:ln>
          </c:spPr>
          <c:cat>
            <c:numRef>
              <c:f>'Fig 3'!$A$34:$A$89</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 3'!$I$34:$I$89</c:f>
              <c:numCache>
                <c:formatCode>0.00</c:formatCode>
                <c:ptCount val="56"/>
                <c:pt idx="0">
                  <c:v>3.0177614674310578E-2</c:v>
                </c:pt>
                <c:pt idx="1">
                  <c:v>2.7162490220095616E-2</c:v>
                </c:pt>
                <c:pt idx="2">
                  <c:v>2.6207564056809837E-2</c:v>
                </c:pt>
                <c:pt idx="3">
                  <c:v>2.5066452043334145E-2</c:v>
                </c:pt>
                <c:pt idx="4">
                  <c:v>2.4173981654995562E-2</c:v>
                </c:pt>
                <c:pt idx="5">
                  <c:v>2.501457770103975E-2</c:v>
                </c:pt>
                <c:pt idx="6">
                  <c:v>2.1548106690084091E-2</c:v>
                </c:pt>
                <c:pt idx="7">
                  <c:v>2.449759733332281E-2</c:v>
                </c:pt>
                <c:pt idx="8">
                  <c:v>2.5655355091170434E-2</c:v>
                </c:pt>
                <c:pt idx="9">
                  <c:v>2.7075551405193882E-2</c:v>
                </c:pt>
                <c:pt idx="10">
                  <c:v>3.3354287458690061E-2</c:v>
                </c:pt>
                <c:pt idx="11">
                  <c:v>3.8102645386109954E-2</c:v>
                </c:pt>
                <c:pt idx="12">
                  <c:v>3.817534836007181E-2</c:v>
                </c:pt>
                <c:pt idx="13">
                  <c:v>3.5921812598450252E-2</c:v>
                </c:pt>
                <c:pt idx="14">
                  <c:v>4.1032922727720286E-2</c:v>
                </c:pt>
                <c:pt idx="15">
                  <c:v>5.398553421153459E-2</c:v>
                </c:pt>
                <c:pt idx="16">
                  <c:v>5.0036321029597458E-2</c:v>
                </c:pt>
                <c:pt idx="17">
                  <c:v>4.4677322418498734E-2</c:v>
                </c:pt>
                <c:pt idx="18">
                  <c:v>4.0650975226349167E-2</c:v>
                </c:pt>
                <c:pt idx="19">
                  <c:v>4.0257046562222412E-2</c:v>
                </c:pt>
                <c:pt idx="20">
                  <c:v>4.6110603802943191E-2</c:v>
                </c:pt>
                <c:pt idx="21">
                  <c:v>4.4212404100903262E-2</c:v>
                </c:pt>
                <c:pt idx="22">
                  <c:v>4.6709068966051405E-2</c:v>
                </c:pt>
                <c:pt idx="23">
                  <c:v>4.6484021964937915E-2</c:v>
                </c:pt>
                <c:pt idx="24">
                  <c:v>3.9799511438341664E-2</c:v>
                </c:pt>
                <c:pt idx="25">
                  <c:v>3.9060428224502057E-2</c:v>
                </c:pt>
                <c:pt idx="26">
                  <c:v>3.9851328009463116E-2</c:v>
                </c:pt>
                <c:pt idx="27">
                  <c:v>3.856454581692844E-2</c:v>
                </c:pt>
                <c:pt idx="28">
                  <c:v>3.7822597372307476E-2</c:v>
                </c:pt>
                <c:pt idx="29">
                  <c:v>3.9428973395893185E-2</c:v>
                </c:pt>
                <c:pt idx="30">
                  <c:v>4.2826833091909502E-2</c:v>
                </c:pt>
                <c:pt idx="31">
                  <c:v>5.0385017715539056E-2</c:v>
                </c:pt>
                <c:pt idx="32">
                  <c:v>5.6299670457628237E-2</c:v>
                </c:pt>
                <c:pt idx="33">
                  <c:v>5.6716290307333862E-2</c:v>
                </c:pt>
                <c:pt idx="34">
                  <c:v>5.3933330499562802E-2</c:v>
                </c:pt>
                <c:pt idx="35">
                  <c:v>5.3678260402538723E-2</c:v>
                </c:pt>
                <c:pt idx="36">
                  <c:v>5.2376339139350497E-2</c:v>
                </c:pt>
                <c:pt idx="37">
                  <c:v>4.9280862612579045E-2</c:v>
                </c:pt>
                <c:pt idx="38">
                  <c:v>4.7719567076647387E-2</c:v>
                </c:pt>
                <c:pt idx="39">
                  <c:v>4.7498444031815391E-2</c:v>
                </c:pt>
                <c:pt idx="40">
                  <c:v>4.6715854092149123E-2</c:v>
                </c:pt>
                <c:pt idx="41">
                  <c:v>5.1145647300224188E-2</c:v>
                </c:pt>
                <c:pt idx="42">
                  <c:v>5.6765608510406525E-2</c:v>
                </c:pt>
                <c:pt idx="43">
                  <c:v>5.7981761904781215E-2</c:v>
                </c:pt>
                <c:pt idx="44">
                  <c:v>5.7455943707519233E-2</c:v>
                </c:pt>
                <c:pt idx="45">
                  <c:v>5.6667811406232484E-2</c:v>
                </c:pt>
                <c:pt idx="46">
                  <c:v>5.3338549046123486E-2</c:v>
                </c:pt>
                <c:pt idx="47">
                  <c:v>5.5429780431125654E-2</c:v>
                </c:pt>
                <c:pt idx="48">
                  <c:v>7.4383385893230999E-2</c:v>
                </c:pt>
                <c:pt idx="49">
                  <c:v>7.7446805141777916E-2</c:v>
                </c:pt>
                <c:pt idx="50">
                  <c:v>8.3752382934959513E-2</c:v>
                </c:pt>
                <c:pt idx="51">
                  <c:v>7.8637653340203589E-2</c:v>
                </c:pt>
                <c:pt idx="52">
                  <c:v>7.0667730156668968E-2</c:v>
                </c:pt>
                <c:pt idx="53">
                  <c:v>6.9308706655664798E-2</c:v>
                </c:pt>
                <c:pt idx="54">
                  <c:v>6.9418628445936423E-2</c:v>
                </c:pt>
                <c:pt idx="55">
                  <c:v>7.0749519778078196E-2</c:v>
                </c:pt>
              </c:numCache>
            </c:numRef>
          </c:val>
          <c:extLst>
            <c:ext xmlns:c16="http://schemas.microsoft.com/office/drawing/2014/chart" uri="{C3380CC4-5D6E-409C-BE32-E72D297353CC}">
              <c16:uniqueId val="{00000002-587D-4D70-B0A9-0D8758D73DA9}"/>
            </c:ext>
          </c:extLst>
        </c:ser>
        <c:dLbls>
          <c:showLegendKey val="0"/>
          <c:showVal val="0"/>
          <c:showCatName val="0"/>
          <c:showSerName val="0"/>
          <c:showPercent val="0"/>
          <c:showBubbleSize val="0"/>
        </c:dLbls>
        <c:axId val="635766992"/>
        <c:axId val="635767384"/>
      </c:areaChart>
      <c:catAx>
        <c:axId val="635766992"/>
        <c:scaling>
          <c:orientation val="minMax"/>
        </c:scaling>
        <c:delete val="0"/>
        <c:axPos val="b"/>
        <c:majorGridlines>
          <c:spPr>
            <a:ln w="12700">
              <a:no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35767384"/>
        <c:crossesAt val="0"/>
        <c:auto val="1"/>
        <c:lblAlgn val="ctr"/>
        <c:lblOffset val="100"/>
        <c:tickLblSkip val="10"/>
        <c:tickMarkSkip val="10"/>
        <c:noMultiLvlLbl val="0"/>
      </c:catAx>
      <c:valAx>
        <c:axId val="635767384"/>
        <c:scaling>
          <c:orientation val="minMax"/>
          <c:max val="0.2"/>
          <c:min val="0"/>
        </c:scaling>
        <c:delete val="0"/>
        <c:axPos val="l"/>
        <c:majorGridlines>
          <c:spPr>
            <a:ln w="3175">
              <a:solidFill>
                <a:schemeClr val="bg1">
                  <a:lumMod val="65000"/>
                </a:schemeClr>
              </a:solidFill>
              <a:prstDash val="sysDash"/>
            </a:ln>
          </c:spPr>
        </c:majorGridlines>
        <c:title>
          <c:tx>
            <c:rich>
              <a:bodyPr/>
              <a:lstStyle/>
              <a:p>
                <a:pPr>
                  <a:defRPr sz="2050" b="0" i="0" u="none" strike="noStrike" baseline="0">
                    <a:solidFill>
                      <a:srgbClr val="000000"/>
                    </a:solidFill>
                    <a:latin typeface="Arial"/>
                    <a:ea typeface="Arial"/>
                    <a:cs typeface="Arial"/>
                  </a:defRPr>
                </a:pPr>
                <a:r>
                  <a:rPr lang="en-US" sz="1400" b="0"/>
                  <a:t>Transfers as a share of national income</a:t>
                </a:r>
              </a:p>
            </c:rich>
          </c:tx>
          <c:layout>
            <c:manualLayout>
              <c:xMode val="edge"/>
              <c:yMode val="edge"/>
              <c:x val="4.7010036507956696E-3"/>
              <c:y val="0.139807183635119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35766992"/>
        <c:crosses val="autoZero"/>
        <c:crossBetween val="midCat"/>
        <c:majorUnit val="5.000000000000001E-2"/>
        <c:minorUnit val="0.05"/>
      </c:valAx>
      <c:spPr>
        <a:solidFill>
          <a:srgbClr val="FFFFFF"/>
        </a:solidFill>
        <a:ln w="12700">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verticalDpi="96"/>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a:t>Top 1%</a:t>
            </a:r>
          </a:p>
        </c:rich>
      </c:tx>
      <c:layout>
        <c:manualLayout>
          <c:xMode val="edge"/>
          <c:yMode val="edge"/>
          <c:x val="0.47669121005891962"/>
          <c:y val="2.9034054078959263E-2"/>
        </c:manualLayout>
      </c:layout>
      <c:overlay val="0"/>
    </c:title>
    <c:autoTitleDeleted val="0"/>
    <c:plotArea>
      <c:layout>
        <c:manualLayout>
          <c:layoutTarget val="inner"/>
          <c:xMode val="edge"/>
          <c:yMode val="edge"/>
          <c:x val="0.13062845020478636"/>
          <c:y val="7.9415073115860532E-2"/>
          <c:w val="0.82695251589126584"/>
          <c:h val="0.84922608554527712"/>
        </c:manualLayout>
      </c:layout>
      <c:areaChart>
        <c:grouping val="stacked"/>
        <c:varyColors val="0"/>
        <c:ser>
          <c:idx val="15"/>
          <c:order val="0"/>
          <c:tx>
            <c:strRef>
              <c:f>'Fig4'!$G$39</c:f>
              <c:strCache>
                <c:ptCount val="1"/>
                <c:pt idx="0">
                  <c:v>Sales and other taxes</c:v>
                </c:pt>
              </c:strCache>
            </c:strRef>
          </c:tx>
          <c:spPr>
            <a:solidFill>
              <a:schemeClr val="bg1">
                <a:lumMod val="75000"/>
              </a:schemeClr>
            </a:solidFill>
            <a:ln w="25400">
              <a:solidFill>
                <a:schemeClr val="bg1">
                  <a:lumMod val="75000"/>
                </a:schemeClr>
              </a:solid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'Fig4'!$G$41:$G$96</c:f>
              <c:numCache>
                <c:formatCode>0.0%</c:formatCode>
                <c:ptCount val="56"/>
                <c:pt idx="0">
                  <c:v>3.1628359621073791E-2</c:v>
                </c:pt>
                <c:pt idx="1">
                  <c:v>3.3104909594753318E-2</c:v>
                </c:pt>
                <c:pt idx="2">
                  <c:v>3.4581459568432844E-2</c:v>
                </c:pt>
                <c:pt idx="3">
                  <c:v>3.5008957531213303E-2</c:v>
                </c:pt>
                <c:pt idx="4">
                  <c:v>3.5436455493993754E-2</c:v>
                </c:pt>
                <c:pt idx="5">
                  <c:v>3.3922263888069418E-2</c:v>
                </c:pt>
                <c:pt idx="6">
                  <c:v>3.2408072282145081E-2</c:v>
                </c:pt>
                <c:pt idx="7">
                  <c:v>3.2998421637068918E-2</c:v>
                </c:pt>
                <c:pt idx="8">
                  <c:v>3.1764065402012688E-2</c:v>
                </c:pt>
                <c:pt idx="9">
                  <c:v>3.5818678035020236E-2</c:v>
                </c:pt>
                <c:pt idx="10">
                  <c:v>3.950534809227034E-2</c:v>
                </c:pt>
                <c:pt idx="11">
                  <c:v>4.028055815100464E-2</c:v>
                </c:pt>
                <c:pt idx="12">
                  <c:v>3.824570772184812E-2</c:v>
                </c:pt>
                <c:pt idx="13">
                  <c:v>3.6911120426976127E-2</c:v>
                </c:pt>
                <c:pt idx="14">
                  <c:v>3.8605818408060461E-2</c:v>
                </c:pt>
                <c:pt idx="15">
                  <c:v>3.7684658835525554E-2</c:v>
                </c:pt>
                <c:pt idx="16">
                  <c:v>3.6221862960332363E-2</c:v>
                </c:pt>
                <c:pt idx="17">
                  <c:v>3.5911932315880774E-2</c:v>
                </c:pt>
                <c:pt idx="18">
                  <c:v>3.1702728441354029E-2</c:v>
                </c:pt>
                <c:pt idx="19">
                  <c:v>3.1118960122248601E-2</c:v>
                </c:pt>
                <c:pt idx="20">
                  <c:v>3.4810060775015035E-2</c:v>
                </c:pt>
                <c:pt idx="21">
                  <c:v>3.7501689865971591E-2</c:v>
                </c:pt>
                <c:pt idx="22">
                  <c:v>3.7512703044932615E-2</c:v>
                </c:pt>
                <c:pt idx="23">
                  <c:v>3.4623272700806028E-2</c:v>
                </c:pt>
                <c:pt idx="24">
                  <c:v>3.4261065386364475E-2</c:v>
                </c:pt>
                <c:pt idx="25">
                  <c:v>3.4372203303882784E-2</c:v>
                </c:pt>
                <c:pt idx="26">
                  <c:v>3.3863503077076487E-2</c:v>
                </c:pt>
                <c:pt idx="27">
                  <c:v>3.6132121440267263E-2</c:v>
                </c:pt>
                <c:pt idx="28">
                  <c:v>3.6320763523319435E-2</c:v>
                </c:pt>
                <c:pt idx="29">
                  <c:v>3.7854384007657969E-2</c:v>
                </c:pt>
                <c:pt idx="30">
                  <c:v>4.009149849846376E-2</c:v>
                </c:pt>
                <c:pt idx="31">
                  <c:v>3.9934455337466195E-2</c:v>
                </c:pt>
                <c:pt idx="32">
                  <c:v>3.9774761793160612E-2</c:v>
                </c:pt>
                <c:pt idx="33">
                  <c:v>3.833206844109574E-2</c:v>
                </c:pt>
                <c:pt idx="34">
                  <c:v>4.0335523308773505E-2</c:v>
                </c:pt>
                <c:pt idx="35">
                  <c:v>3.8127309099855802E-2</c:v>
                </c:pt>
                <c:pt idx="36">
                  <c:v>3.7933123392506519E-2</c:v>
                </c:pt>
                <c:pt idx="37">
                  <c:v>3.7441221704930888E-2</c:v>
                </c:pt>
                <c:pt idx="38">
                  <c:v>3.8925114444476779E-2</c:v>
                </c:pt>
                <c:pt idx="39">
                  <c:v>3.8060013961218955E-2</c:v>
                </c:pt>
                <c:pt idx="40">
                  <c:v>3.7730885894636905E-2</c:v>
                </c:pt>
                <c:pt idx="41">
                  <c:v>3.8213671997050128E-2</c:v>
                </c:pt>
                <c:pt idx="42">
                  <c:v>3.8652689759253914E-2</c:v>
                </c:pt>
                <c:pt idx="43">
                  <c:v>3.6898746907938908E-2</c:v>
                </c:pt>
                <c:pt idx="44">
                  <c:v>3.7624396597979386E-2</c:v>
                </c:pt>
                <c:pt idx="45">
                  <c:v>3.6781659381652593E-2</c:v>
                </c:pt>
                <c:pt idx="46">
                  <c:v>3.6380709953440074E-2</c:v>
                </c:pt>
                <c:pt idx="47">
                  <c:v>3.641699966725119E-2</c:v>
                </c:pt>
                <c:pt idx="48">
                  <c:v>3.7909789543783282E-2</c:v>
                </c:pt>
                <c:pt idx="49">
                  <c:v>3.6706287633465236E-2</c:v>
                </c:pt>
                <c:pt idx="50">
                  <c:v>3.4091850426047829E-2</c:v>
                </c:pt>
                <c:pt idx="51">
                  <c:v>3.2980032563108753E-2</c:v>
                </c:pt>
                <c:pt idx="52">
                  <c:v>3.2687852267439893E-2</c:v>
                </c:pt>
                <c:pt idx="53">
                  <c:v>3.4600204669804159E-2</c:v>
                </c:pt>
                <c:pt idx="54">
                  <c:v>3.4486260996880187E-2</c:v>
                </c:pt>
                <c:pt idx="55">
                  <c:v>3.6147727245449748E-2</c:v>
                </c:pt>
              </c:numCache>
            </c:numRef>
          </c:val>
          <c:extLst>
            <c:ext xmlns:c16="http://schemas.microsoft.com/office/drawing/2014/chart" uri="{C3380CC4-5D6E-409C-BE32-E72D297353CC}">
              <c16:uniqueId val="{00000000-8C8C-4973-AD43-730AEA1D02EB}"/>
            </c:ext>
          </c:extLst>
        </c:ser>
        <c:ser>
          <c:idx val="1"/>
          <c:order val="1"/>
          <c:tx>
            <c:strRef>
              <c:f>'Fig4'!$F$39</c:f>
              <c:strCache>
                <c:ptCount val="1"/>
                <c:pt idx="0">
                  <c:v>Property taxes</c:v>
                </c:pt>
              </c:strCache>
            </c:strRef>
          </c:tx>
          <c:spPr>
            <a:solidFill>
              <a:schemeClr val="bg1">
                <a:lumMod val="75000"/>
              </a:schemeClr>
            </a:solidFill>
            <a:ln w="25400">
              <a:solidFill>
                <a:schemeClr val="bg1">
                  <a:lumMod val="75000"/>
                </a:schemeClr>
              </a:solid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'Fig4'!$F$41:$F$96</c:f>
              <c:numCache>
                <c:formatCode>0.0%</c:formatCode>
                <c:ptCount val="56"/>
                <c:pt idx="0">
                  <c:v>7.23441447606432E-2</c:v>
                </c:pt>
                <c:pt idx="1">
                  <c:v>6.7912205279901355E-2</c:v>
                </c:pt>
                <c:pt idx="2">
                  <c:v>6.348026579915951E-2</c:v>
                </c:pt>
                <c:pt idx="3">
                  <c:v>6.5062228344628464E-2</c:v>
                </c:pt>
                <c:pt idx="4">
                  <c:v>6.6644190890097432E-2</c:v>
                </c:pt>
                <c:pt idx="5">
                  <c:v>6.066004703391642E-2</c:v>
                </c:pt>
                <c:pt idx="6">
                  <c:v>5.4675903177735401E-2</c:v>
                </c:pt>
                <c:pt idx="7">
                  <c:v>6.1786968741274262E-2</c:v>
                </c:pt>
                <c:pt idx="8">
                  <c:v>6.389983313585515E-2</c:v>
                </c:pt>
                <c:pt idx="9">
                  <c:v>6.3260487306728105E-2</c:v>
                </c:pt>
                <c:pt idx="10">
                  <c:v>6.7692083273013112E-2</c:v>
                </c:pt>
                <c:pt idx="11">
                  <c:v>6.5439769427536071E-2</c:v>
                </c:pt>
                <c:pt idx="12">
                  <c:v>6.5119023709433788E-2</c:v>
                </c:pt>
                <c:pt idx="13">
                  <c:v>5.6353907435185417E-2</c:v>
                </c:pt>
                <c:pt idx="14">
                  <c:v>5.3829703652964571E-2</c:v>
                </c:pt>
                <c:pt idx="15">
                  <c:v>5.207628320316178E-2</c:v>
                </c:pt>
                <c:pt idx="16">
                  <c:v>5.1178847889812334E-2</c:v>
                </c:pt>
                <c:pt idx="17">
                  <c:v>4.5154800871533639E-2</c:v>
                </c:pt>
                <c:pt idx="18">
                  <c:v>3.981035241898509E-2</c:v>
                </c:pt>
                <c:pt idx="19">
                  <c:v>3.5966175279796772E-2</c:v>
                </c:pt>
                <c:pt idx="20">
                  <c:v>3.7546875799724211E-2</c:v>
                </c:pt>
                <c:pt idx="21">
                  <c:v>3.6739239644007285E-2</c:v>
                </c:pt>
                <c:pt idx="22">
                  <c:v>3.7649351081031762E-2</c:v>
                </c:pt>
                <c:pt idx="23">
                  <c:v>3.6643727150117211E-2</c:v>
                </c:pt>
                <c:pt idx="24">
                  <c:v>3.3293435632016088E-2</c:v>
                </c:pt>
                <c:pt idx="25">
                  <c:v>3.4424978848706912E-2</c:v>
                </c:pt>
                <c:pt idx="26">
                  <c:v>3.6387720122771069E-2</c:v>
                </c:pt>
                <c:pt idx="27">
                  <c:v>3.4283734555686354E-2</c:v>
                </c:pt>
                <c:pt idx="28">
                  <c:v>3.2791048708124389E-2</c:v>
                </c:pt>
                <c:pt idx="29">
                  <c:v>3.5406759146795981E-2</c:v>
                </c:pt>
                <c:pt idx="30">
                  <c:v>3.5963204881468397E-2</c:v>
                </c:pt>
                <c:pt idx="31">
                  <c:v>4.1194529692266162E-2</c:v>
                </c:pt>
                <c:pt idx="32">
                  <c:v>4.1321526972991303E-2</c:v>
                </c:pt>
                <c:pt idx="33">
                  <c:v>4.1612633414817711E-2</c:v>
                </c:pt>
                <c:pt idx="34">
                  <c:v>4.2078090191523178E-2</c:v>
                </c:pt>
                <c:pt idx="35">
                  <c:v>3.9894335430579277E-2</c:v>
                </c:pt>
                <c:pt idx="36">
                  <c:v>3.7850411080444325E-2</c:v>
                </c:pt>
                <c:pt idx="37">
                  <c:v>3.7459279806584922E-2</c:v>
                </c:pt>
                <c:pt idx="38">
                  <c:v>3.7088567154694413E-2</c:v>
                </c:pt>
                <c:pt idx="39">
                  <c:v>3.6393301725786323E-2</c:v>
                </c:pt>
                <c:pt idx="40">
                  <c:v>3.4968506201478337E-2</c:v>
                </c:pt>
                <c:pt idx="41">
                  <c:v>3.773908629590448E-2</c:v>
                </c:pt>
                <c:pt idx="42">
                  <c:v>3.9812624123929767E-2</c:v>
                </c:pt>
                <c:pt idx="43">
                  <c:v>4.1187603756603221E-2</c:v>
                </c:pt>
                <c:pt idx="44">
                  <c:v>4.0526070112569867E-2</c:v>
                </c:pt>
                <c:pt idx="45">
                  <c:v>3.973405556943773E-2</c:v>
                </c:pt>
                <c:pt idx="46">
                  <c:v>3.9722096017743007E-2</c:v>
                </c:pt>
                <c:pt idx="47">
                  <c:v>4.085414644511394E-2</c:v>
                </c:pt>
                <c:pt idx="48">
                  <c:v>4.2751416760067294E-2</c:v>
                </c:pt>
                <c:pt idx="49">
                  <c:v>4.8379758368452611E-2</c:v>
                </c:pt>
                <c:pt idx="50">
                  <c:v>4.513645513586529E-2</c:v>
                </c:pt>
                <c:pt idx="51">
                  <c:v>4.3242518148198433E-2</c:v>
                </c:pt>
                <c:pt idx="52">
                  <c:v>4.0356967260829373E-2</c:v>
                </c:pt>
                <c:pt idx="53">
                  <c:v>4.2464647734538799E-2</c:v>
                </c:pt>
                <c:pt idx="54">
                  <c:v>4.0542803241419866E-2</c:v>
                </c:pt>
                <c:pt idx="55">
                  <c:v>3.9503894541313186E-2</c:v>
                </c:pt>
              </c:numCache>
            </c:numRef>
          </c:val>
          <c:extLst>
            <c:ext xmlns:c16="http://schemas.microsoft.com/office/drawing/2014/chart" uri="{C3380CC4-5D6E-409C-BE32-E72D297353CC}">
              <c16:uniqueId val="{00000001-8C8C-4973-AD43-730AEA1D02EB}"/>
            </c:ext>
          </c:extLst>
        </c:ser>
        <c:ser>
          <c:idx val="3"/>
          <c:order val="2"/>
          <c:tx>
            <c:strRef>
              <c:f>'Fig4'!$D$39</c:f>
              <c:strCache>
                <c:ptCount val="1"/>
                <c:pt idx="0">
                  <c:v>State and local income tax</c:v>
                </c:pt>
              </c:strCache>
            </c:strRef>
          </c:tx>
          <c:spPr>
            <a:solidFill>
              <a:schemeClr val="bg1">
                <a:lumMod val="75000"/>
              </a:schemeClr>
            </a:solidFill>
            <a:ln>
              <a:solidFill>
                <a:schemeClr val="bg1">
                  <a:lumMod val="75000"/>
                </a:schemeClr>
              </a:solid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'Fig4'!$D$41:$D$96</c:f>
              <c:numCache>
                <c:formatCode>0.0%</c:formatCode>
                <c:ptCount val="56"/>
                <c:pt idx="0">
                  <c:v>1.2201975156463579E-2</c:v>
                </c:pt>
                <c:pt idx="1">
                  <c:v>1.3409623328725586E-2</c:v>
                </c:pt>
                <c:pt idx="2">
                  <c:v>1.4617271500987593E-2</c:v>
                </c:pt>
                <c:pt idx="3">
                  <c:v>1.4068842038060511E-2</c:v>
                </c:pt>
                <c:pt idx="4">
                  <c:v>1.3520412575133428E-2</c:v>
                </c:pt>
                <c:pt idx="5">
                  <c:v>1.4752459102807924E-2</c:v>
                </c:pt>
                <c:pt idx="6">
                  <c:v>1.5984505630482419E-2</c:v>
                </c:pt>
                <c:pt idx="7">
                  <c:v>1.5777733912386578E-2</c:v>
                </c:pt>
                <c:pt idx="8">
                  <c:v>1.575709101778542E-2</c:v>
                </c:pt>
                <c:pt idx="9">
                  <c:v>1.9991129082699715E-2</c:v>
                </c:pt>
                <c:pt idx="10">
                  <c:v>2.3116098337892254E-2</c:v>
                </c:pt>
                <c:pt idx="11">
                  <c:v>2.3467428254374291E-2</c:v>
                </c:pt>
                <c:pt idx="12">
                  <c:v>2.5999614742266138E-2</c:v>
                </c:pt>
                <c:pt idx="13">
                  <c:v>2.5796683812840039E-2</c:v>
                </c:pt>
                <c:pt idx="14">
                  <c:v>2.5343469182941676E-2</c:v>
                </c:pt>
                <c:pt idx="15">
                  <c:v>2.5882591070705056E-2</c:v>
                </c:pt>
                <c:pt idx="16">
                  <c:v>2.6040733150368096E-2</c:v>
                </c:pt>
                <c:pt idx="17">
                  <c:v>2.6240020175762709E-2</c:v>
                </c:pt>
                <c:pt idx="18">
                  <c:v>2.673512538678742E-2</c:v>
                </c:pt>
                <c:pt idx="19">
                  <c:v>2.6685486910889962E-2</c:v>
                </c:pt>
                <c:pt idx="20">
                  <c:v>2.9267072806658034E-2</c:v>
                </c:pt>
                <c:pt idx="21">
                  <c:v>3.0345860187267804E-2</c:v>
                </c:pt>
                <c:pt idx="22">
                  <c:v>3.1621209688447997E-2</c:v>
                </c:pt>
                <c:pt idx="23">
                  <c:v>3.3335013205235416E-2</c:v>
                </c:pt>
                <c:pt idx="24">
                  <c:v>3.5480552339219276E-2</c:v>
                </c:pt>
                <c:pt idx="25">
                  <c:v>3.9127515896188229E-2</c:v>
                </c:pt>
                <c:pt idx="26">
                  <c:v>4.4440140472839257E-2</c:v>
                </c:pt>
                <c:pt idx="27">
                  <c:v>4.734782156999548E-2</c:v>
                </c:pt>
                <c:pt idx="28">
                  <c:v>4.0687093760986767E-2</c:v>
                </c:pt>
                <c:pt idx="29">
                  <c:v>4.3441937674448629E-2</c:v>
                </c:pt>
                <c:pt idx="30">
                  <c:v>4.1970990321566287E-2</c:v>
                </c:pt>
                <c:pt idx="31">
                  <c:v>4.2209541264849236E-2</c:v>
                </c:pt>
                <c:pt idx="32">
                  <c:v>4.3878105022583609E-2</c:v>
                </c:pt>
                <c:pt idx="33">
                  <c:v>4.6145074063732784E-2</c:v>
                </c:pt>
                <c:pt idx="34">
                  <c:v>4.273854753514135E-2</c:v>
                </c:pt>
                <c:pt idx="35">
                  <c:v>4.3095071472452597E-2</c:v>
                </c:pt>
                <c:pt idx="36">
                  <c:v>4.4350230266131774E-2</c:v>
                </c:pt>
                <c:pt idx="37">
                  <c:v>4.5121515369468825E-2</c:v>
                </c:pt>
                <c:pt idx="38">
                  <c:v>4.8433014911166514E-2</c:v>
                </c:pt>
                <c:pt idx="39">
                  <c:v>4.9988635070192598E-2</c:v>
                </c:pt>
                <c:pt idx="40">
                  <c:v>5.3380854001364601E-2</c:v>
                </c:pt>
                <c:pt idx="41">
                  <c:v>5.2172451590822538E-2</c:v>
                </c:pt>
                <c:pt idx="42">
                  <c:v>4.44735352008633E-2</c:v>
                </c:pt>
                <c:pt idx="43">
                  <c:v>4.3042523307329474E-2</c:v>
                </c:pt>
                <c:pt idx="44">
                  <c:v>4.5775319818942561E-2</c:v>
                </c:pt>
                <c:pt idx="45">
                  <c:v>4.8383492335740776E-2</c:v>
                </c:pt>
                <c:pt idx="46">
                  <c:v>4.89592524112612E-2</c:v>
                </c:pt>
                <c:pt idx="47">
                  <c:v>5.3976029311534932E-2</c:v>
                </c:pt>
                <c:pt idx="48">
                  <c:v>5.4900798796641961E-2</c:v>
                </c:pt>
                <c:pt idx="49">
                  <c:v>4.7789712307209575E-2</c:v>
                </c:pt>
                <c:pt idx="50">
                  <c:v>4.4045867837747006E-2</c:v>
                </c:pt>
                <c:pt idx="51">
                  <c:v>4.7969508879265509E-2</c:v>
                </c:pt>
                <c:pt idx="52">
                  <c:v>4.6682610476308083E-2</c:v>
                </c:pt>
                <c:pt idx="53">
                  <c:v>5.7759825052009134E-2</c:v>
                </c:pt>
                <c:pt idx="54">
                  <c:v>5.3023474210859296E-2</c:v>
                </c:pt>
                <c:pt idx="55">
                  <c:v>5.6991641075469703E-2</c:v>
                </c:pt>
              </c:numCache>
            </c:numRef>
          </c:val>
          <c:extLst>
            <c:ext xmlns:c16="http://schemas.microsoft.com/office/drawing/2014/chart" uri="{C3380CC4-5D6E-409C-BE32-E72D297353CC}">
              <c16:uniqueId val="{00000002-8C8C-4973-AD43-730AEA1D02EB}"/>
            </c:ext>
          </c:extLst>
        </c:ser>
        <c:ser>
          <c:idx val="2"/>
          <c:order val="3"/>
          <c:tx>
            <c:strRef>
              <c:f>'Fig4'!$H$39</c:f>
              <c:strCache>
                <c:ptCount val="1"/>
                <c:pt idx="0">
                  <c:v>Payroll taxes</c:v>
                </c:pt>
              </c:strCache>
            </c:strRef>
          </c:tx>
          <c:spPr>
            <a:solidFill>
              <a:schemeClr val="bg1">
                <a:lumMod val="65000"/>
              </a:schemeClr>
            </a:solidFill>
          </c:spPr>
          <c:val>
            <c:numRef>
              <c:f>'Fig4'!$H$41:$H$96</c:f>
              <c:numCache>
                <c:formatCode>0.0%</c:formatCode>
                <c:ptCount val="56"/>
                <c:pt idx="0">
                  <c:v>2.7363735513388741E-3</c:v>
                </c:pt>
                <c:pt idx="1">
                  <c:v>3.0904560280915496E-3</c:v>
                </c:pt>
                <c:pt idx="2">
                  <c:v>3.4054867676271694E-3</c:v>
                </c:pt>
                <c:pt idx="3">
                  <c:v>3.4463256979498842E-3</c:v>
                </c:pt>
                <c:pt idx="4">
                  <c:v>3.4811716442490316E-3</c:v>
                </c:pt>
                <c:pt idx="5">
                  <c:v>3.9942340698403446E-3</c:v>
                </c:pt>
                <c:pt idx="6">
                  <c:v>4.4259509347215698E-3</c:v>
                </c:pt>
                <c:pt idx="7">
                  <c:v>4.5037748175236264E-3</c:v>
                </c:pt>
                <c:pt idx="8">
                  <c:v>4.7297332841240349E-3</c:v>
                </c:pt>
                <c:pt idx="9">
                  <c:v>5.7076044831165292E-3</c:v>
                </c:pt>
                <c:pt idx="10">
                  <c:v>6.0883820098083857E-3</c:v>
                </c:pt>
                <c:pt idx="11">
                  <c:v>6.1107347888093308E-3</c:v>
                </c:pt>
                <c:pt idx="12">
                  <c:v>5.9310024738686096E-3</c:v>
                </c:pt>
                <c:pt idx="13">
                  <c:v>7.1879286039302145E-3</c:v>
                </c:pt>
                <c:pt idx="14">
                  <c:v>8.6053397357094639E-3</c:v>
                </c:pt>
                <c:pt idx="15">
                  <c:v>8.5018158062575341E-3</c:v>
                </c:pt>
                <c:pt idx="16">
                  <c:v>8.7082388442059743E-3</c:v>
                </c:pt>
                <c:pt idx="17">
                  <c:v>8.7232237026097295E-3</c:v>
                </c:pt>
                <c:pt idx="18">
                  <c:v>9.3337209233551963E-3</c:v>
                </c:pt>
                <c:pt idx="19">
                  <c:v>1.053069066485853E-2</c:v>
                </c:pt>
                <c:pt idx="20">
                  <c:v>1.1613547753714431E-2</c:v>
                </c:pt>
                <c:pt idx="21">
                  <c:v>1.332356735549477E-2</c:v>
                </c:pt>
                <c:pt idx="22">
                  <c:v>1.4561922478517808E-2</c:v>
                </c:pt>
                <c:pt idx="23">
                  <c:v>1.482707117777398E-2</c:v>
                </c:pt>
                <c:pt idx="24">
                  <c:v>1.377589727661593E-2</c:v>
                </c:pt>
                <c:pt idx="25">
                  <c:v>1.432337747898854E-2</c:v>
                </c:pt>
                <c:pt idx="26">
                  <c:v>1.607519281092306E-2</c:v>
                </c:pt>
                <c:pt idx="27">
                  <c:v>1.5120795709126422E-2</c:v>
                </c:pt>
                <c:pt idx="28">
                  <c:v>1.3350465213995974E-2</c:v>
                </c:pt>
                <c:pt idx="29">
                  <c:v>1.3971944827983862E-2</c:v>
                </c:pt>
                <c:pt idx="30">
                  <c:v>1.4189383270712522E-2</c:v>
                </c:pt>
                <c:pt idx="31">
                  <c:v>1.7141671508800221E-2</c:v>
                </c:pt>
                <c:pt idx="32">
                  <c:v>1.7513866518071991E-2</c:v>
                </c:pt>
                <c:pt idx="33">
                  <c:v>1.8553706334281356E-2</c:v>
                </c:pt>
                <c:pt idx="34">
                  <c:v>2.4829622782298579E-2</c:v>
                </c:pt>
                <c:pt idx="35">
                  <c:v>2.3880314197761269E-2</c:v>
                </c:pt>
                <c:pt idx="36">
                  <c:v>2.3082146068683335E-2</c:v>
                </c:pt>
                <c:pt idx="37">
                  <c:v>2.236104922914647E-2</c:v>
                </c:pt>
                <c:pt idx="38">
                  <c:v>2.2718288646979036E-2</c:v>
                </c:pt>
                <c:pt idx="39">
                  <c:v>2.2757697314228952E-2</c:v>
                </c:pt>
                <c:pt idx="40">
                  <c:v>2.3190692324518831E-2</c:v>
                </c:pt>
                <c:pt idx="41">
                  <c:v>2.3566228316669394E-2</c:v>
                </c:pt>
                <c:pt idx="42">
                  <c:v>2.4177142063177517E-2</c:v>
                </c:pt>
                <c:pt idx="43">
                  <c:v>2.3289348564524061E-2</c:v>
                </c:pt>
                <c:pt idx="44">
                  <c:v>2.1962376717593431E-2</c:v>
                </c:pt>
                <c:pt idx="45">
                  <c:v>2.032543612169992E-2</c:v>
                </c:pt>
                <c:pt idx="46">
                  <c:v>1.9607961577657883E-2</c:v>
                </c:pt>
                <c:pt idx="47">
                  <c:v>2.0525355791103803E-2</c:v>
                </c:pt>
                <c:pt idx="48">
                  <c:v>2.1625261099642131E-2</c:v>
                </c:pt>
                <c:pt idx="49">
                  <c:v>2.2425046936212324E-2</c:v>
                </c:pt>
                <c:pt idx="50">
                  <c:v>2.0452131082764034E-2</c:v>
                </c:pt>
                <c:pt idx="51">
                  <c:v>1.9530379679265793E-2</c:v>
                </c:pt>
                <c:pt idx="52">
                  <c:v>1.8206429583015084E-2</c:v>
                </c:pt>
                <c:pt idx="53">
                  <c:v>2.1038580511827696E-2</c:v>
                </c:pt>
                <c:pt idx="54">
                  <c:v>2.0828775384596401E-2</c:v>
                </c:pt>
                <c:pt idx="55">
                  <c:v>2.1095988780563998E-2</c:v>
                </c:pt>
              </c:numCache>
            </c:numRef>
          </c:val>
          <c:extLst>
            <c:ext xmlns:c16="http://schemas.microsoft.com/office/drawing/2014/chart" uri="{C3380CC4-5D6E-409C-BE32-E72D297353CC}">
              <c16:uniqueId val="{00000003-8C8C-4973-AD43-730AEA1D02EB}"/>
            </c:ext>
          </c:extLst>
        </c:ser>
        <c:ser>
          <c:idx val="4"/>
          <c:order val="4"/>
          <c:tx>
            <c:strRef>
              <c:f>'Fig4'!$E$39</c:f>
              <c:strCache>
                <c:ptCount val="1"/>
                <c:pt idx="0">
                  <c:v>Corporate taxes</c:v>
                </c:pt>
              </c:strCache>
            </c:strRef>
          </c:tx>
          <c:spPr>
            <a:solidFill>
              <a:schemeClr val="bg1">
                <a:lumMod val="95000"/>
              </a:schemeClr>
            </a:solidFill>
            <a:ln w="25400">
              <a:no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'Fig4'!$E$41:$E$96</c:f>
              <c:numCache>
                <c:formatCode>0.0%</c:formatCode>
                <c:ptCount val="56"/>
                <c:pt idx="0">
                  <c:v>0.13660130540178111</c:v>
                </c:pt>
                <c:pt idx="1">
                  <c:v>0.12435711016017603</c:v>
                </c:pt>
                <c:pt idx="2">
                  <c:v>0.11211291491857095</c:v>
                </c:pt>
                <c:pt idx="3">
                  <c:v>0.11521939533488308</c:v>
                </c:pt>
                <c:pt idx="4">
                  <c:v>0.11832587575119521</c:v>
                </c:pt>
                <c:pt idx="5">
                  <c:v>0.11347283502108546</c:v>
                </c:pt>
                <c:pt idx="6">
                  <c:v>0.10861979429097569</c:v>
                </c:pt>
                <c:pt idx="7">
                  <c:v>0.10591986029721621</c:v>
                </c:pt>
                <c:pt idx="8">
                  <c:v>0.11906238157479829</c:v>
                </c:pt>
                <c:pt idx="9">
                  <c:v>0.10604967421997051</c:v>
                </c:pt>
                <c:pt idx="10">
                  <c:v>8.6464736320650382E-2</c:v>
                </c:pt>
                <c:pt idx="11">
                  <c:v>8.8918182197491868E-2</c:v>
                </c:pt>
                <c:pt idx="12">
                  <c:v>8.9978854900339689E-2</c:v>
                </c:pt>
                <c:pt idx="13">
                  <c:v>8.3309784458265992E-2</c:v>
                </c:pt>
                <c:pt idx="14">
                  <c:v>6.3916876553542015E-2</c:v>
                </c:pt>
                <c:pt idx="15">
                  <c:v>6.1892328624782486E-2</c:v>
                </c:pt>
                <c:pt idx="16">
                  <c:v>7.3794432088467615E-2</c:v>
                </c:pt>
                <c:pt idx="17">
                  <c:v>6.8259943601410855E-2</c:v>
                </c:pt>
                <c:pt idx="18">
                  <c:v>6.5455121544143902E-2</c:v>
                </c:pt>
                <c:pt idx="19">
                  <c:v>6.3724327661925664E-2</c:v>
                </c:pt>
                <c:pt idx="20">
                  <c:v>5.8714797310779811E-2</c:v>
                </c:pt>
                <c:pt idx="21">
                  <c:v>4.2666458212421633E-2</c:v>
                </c:pt>
                <c:pt idx="22">
                  <c:v>2.9269691154915359E-2</c:v>
                </c:pt>
                <c:pt idx="23">
                  <c:v>3.334162335291236E-2</c:v>
                </c:pt>
                <c:pt idx="24">
                  <c:v>3.2168209755689077E-2</c:v>
                </c:pt>
                <c:pt idx="25">
                  <c:v>3.0321942685235595E-2</c:v>
                </c:pt>
                <c:pt idx="26">
                  <c:v>3.3958288260906973E-2</c:v>
                </c:pt>
                <c:pt idx="27">
                  <c:v>3.3400524711213873E-2</c:v>
                </c:pt>
                <c:pt idx="28">
                  <c:v>3.3366698744517066E-2</c:v>
                </c:pt>
                <c:pt idx="29">
                  <c:v>3.2706481529453928E-2</c:v>
                </c:pt>
                <c:pt idx="30">
                  <c:v>2.9368491437559045E-2</c:v>
                </c:pt>
                <c:pt idx="31">
                  <c:v>3.1586274306184485E-2</c:v>
                </c:pt>
                <c:pt idx="32">
                  <c:v>3.4251956481745199E-2</c:v>
                </c:pt>
                <c:pt idx="33">
                  <c:v>3.9562800708230726E-2</c:v>
                </c:pt>
                <c:pt idx="34">
                  <c:v>4.117416975853519E-2</c:v>
                </c:pt>
                <c:pt idx="35">
                  <c:v>4.3477001623304055E-2</c:v>
                </c:pt>
                <c:pt idx="36">
                  <c:v>4.2331011422380091E-2</c:v>
                </c:pt>
                <c:pt idx="37">
                  <c:v>4.2346926401331128E-2</c:v>
                </c:pt>
                <c:pt idx="38">
                  <c:v>3.9999785046849146E-2</c:v>
                </c:pt>
                <c:pt idx="39">
                  <c:v>4.0576826287513405E-2</c:v>
                </c:pt>
                <c:pt idx="40">
                  <c:v>3.7288511533988822E-2</c:v>
                </c:pt>
                <c:pt idx="41">
                  <c:v>2.6957639729039459E-2</c:v>
                </c:pt>
                <c:pt idx="42">
                  <c:v>2.3414273297364209E-2</c:v>
                </c:pt>
                <c:pt idx="43">
                  <c:v>3.1312081960513966E-2</c:v>
                </c:pt>
                <c:pt idx="44">
                  <c:v>3.8404523046268485E-2</c:v>
                </c:pt>
                <c:pt idx="45">
                  <c:v>4.7653204099595815E-2</c:v>
                </c:pt>
                <c:pt idx="46">
                  <c:v>5.1183943204367137E-2</c:v>
                </c:pt>
                <c:pt idx="47">
                  <c:v>4.4517973802072869E-2</c:v>
                </c:pt>
                <c:pt idx="48">
                  <c:v>2.9787342491058778E-2</c:v>
                </c:pt>
                <c:pt idx="49">
                  <c:v>2.641137300119463E-2</c:v>
                </c:pt>
                <c:pt idx="50">
                  <c:v>3.4131884253416095E-2</c:v>
                </c:pt>
                <c:pt idx="51">
                  <c:v>3.2253635055686312E-2</c:v>
                </c:pt>
                <c:pt idx="52">
                  <c:v>3.6129940290781037E-2</c:v>
                </c:pt>
                <c:pt idx="53">
                  <c:v>3.8911861201505159E-2</c:v>
                </c:pt>
                <c:pt idx="54">
                  <c:v>3.876567741756809E-2</c:v>
                </c:pt>
                <c:pt idx="55">
                  <c:v>3.6754163949209814E-2</c:v>
                </c:pt>
              </c:numCache>
            </c:numRef>
          </c:val>
          <c:extLst>
            <c:ext xmlns:c16="http://schemas.microsoft.com/office/drawing/2014/chart" uri="{C3380CC4-5D6E-409C-BE32-E72D297353CC}">
              <c16:uniqueId val="{00000004-8C8C-4973-AD43-730AEA1D02EB}"/>
            </c:ext>
          </c:extLst>
        </c:ser>
        <c:ser>
          <c:idx val="0"/>
          <c:order val="5"/>
          <c:tx>
            <c:strRef>
              <c:f>'Fig4'!$C$39</c:f>
              <c:strCache>
                <c:ptCount val="1"/>
                <c:pt idx="0">
                  <c:v>Federal income tax</c:v>
                </c:pt>
              </c:strCache>
            </c:strRef>
          </c:tx>
          <c:spPr>
            <a:solidFill>
              <a:schemeClr val="bg1">
                <a:lumMod val="65000"/>
                <a:alpha val="82000"/>
              </a:schemeClr>
            </a:solidFill>
            <a:ln>
              <a:no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'Fig4'!$C$41:$C$96</c:f>
              <c:numCache>
                <c:formatCode>0.0%</c:formatCode>
                <c:ptCount val="56"/>
                <c:pt idx="0">
                  <c:v>0.16225464954458724</c:v>
                </c:pt>
                <c:pt idx="1">
                  <c:v>0.15989751360766408</c:v>
                </c:pt>
                <c:pt idx="2">
                  <c:v>0.15754037767074094</c:v>
                </c:pt>
                <c:pt idx="3">
                  <c:v>0.15190094401697352</c:v>
                </c:pt>
                <c:pt idx="4">
                  <c:v>0.14626151036320612</c:v>
                </c:pt>
                <c:pt idx="5">
                  <c:v>0.14908326099262556</c:v>
                </c:pt>
                <c:pt idx="6">
                  <c:v>0.15190501162204501</c:v>
                </c:pt>
                <c:pt idx="7">
                  <c:v>0.16573598901727693</c:v>
                </c:pt>
                <c:pt idx="8">
                  <c:v>0.17901577657705203</c:v>
                </c:pt>
                <c:pt idx="9">
                  <c:v>0.19756614083601159</c:v>
                </c:pt>
                <c:pt idx="10">
                  <c:v>0.18011655120863548</c:v>
                </c:pt>
                <c:pt idx="11">
                  <c:v>0.16198344272613241</c:v>
                </c:pt>
                <c:pt idx="12">
                  <c:v>0.17283660672052448</c:v>
                </c:pt>
                <c:pt idx="13">
                  <c:v>0.15470084649185409</c:v>
                </c:pt>
                <c:pt idx="14">
                  <c:v>0.17461403624635174</c:v>
                </c:pt>
                <c:pt idx="15">
                  <c:v>0.15717772456012485</c:v>
                </c:pt>
                <c:pt idx="16">
                  <c:v>0.16725837179228681</c:v>
                </c:pt>
                <c:pt idx="17">
                  <c:v>0.16922551037021624</c:v>
                </c:pt>
                <c:pt idx="18">
                  <c:v>0.17092870011683292</c:v>
                </c:pt>
                <c:pt idx="19">
                  <c:v>0.1935110292703518</c:v>
                </c:pt>
                <c:pt idx="20">
                  <c:v>0.19999652680173041</c:v>
                </c:pt>
                <c:pt idx="21">
                  <c:v>0.198648451666328</c:v>
                </c:pt>
                <c:pt idx="22">
                  <c:v>0.20807875183709096</c:v>
                </c:pt>
                <c:pt idx="23">
                  <c:v>0.19889624371494782</c:v>
                </c:pt>
                <c:pt idx="24">
                  <c:v>0.18960621479659348</c:v>
                </c:pt>
                <c:pt idx="25">
                  <c:v>0.20506562307040013</c:v>
                </c:pt>
                <c:pt idx="26">
                  <c:v>0.23487075840260713</c:v>
                </c:pt>
                <c:pt idx="27">
                  <c:v>0.22703236548111458</c:v>
                </c:pt>
                <c:pt idx="28">
                  <c:v>0.20135952415482972</c:v>
                </c:pt>
                <c:pt idx="29">
                  <c:v>0.20423433158029813</c:v>
                </c:pt>
                <c:pt idx="30">
                  <c:v>0.19956064874174756</c:v>
                </c:pt>
                <c:pt idx="31">
                  <c:v>0.19458636454181039</c:v>
                </c:pt>
                <c:pt idx="32">
                  <c:v>0.19961834893882474</c:v>
                </c:pt>
                <c:pt idx="33">
                  <c:v>0.22341165185697881</c:v>
                </c:pt>
                <c:pt idx="34">
                  <c:v>0.22315008287772337</c:v>
                </c:pt>
                <c:pt idx="35">
                  <c:v>0.22789969402708907</c:v>
                </c:pt>
                <c:pt idx="36">
                  <c:v>0.24702011836930793</c:v>
                </c:pt>
                <c:pt idx="37">
                  <c:v>0.25626001626348094</c:v>
                </c:pt>
                <c:pt idx="38">
                  <c:v>0.27353308312481345</c:v>
                </c:pt>
                <c:pt idx="39">
                  <c:v>0.27621794690704349</c:v>
                </c:pt>
                <c:pt idx="40">
                  <c:v>0.28742855939745882</c:v>
                </c:pt>
                <c:pt idx="41">
                  <c:v>0.26951771185277729</c:v>
                </c:pt>
                <c:pt idx="42">
                  <c:v>0.22969141555302069</c:v>
                </c:pt>
                <c:pt idx="43">
                  <c:v>0.20503902984042655</c:v>
                </c:pt>
                <c:pt idx="44">
                  <c:v>0.19906462907226533</c:v>
                </c:pt>
                <c:pt idx="45">
                  <c:v>0.21729079655519457</c:v>
                </c:pt>
                <c:pt idx="46">
                  <c:v>0.22551062843771402</c:v>
                </c:pt>
                <c:pt idx="47">
                  <c:v>0.2474632324322901</c:v>
                </c:pt>
                <c:pt idx="48">
                  <c:v>0.23728518510614355</c:v>
                </c:pt>
                <c:pt idx="49">
                  <c:v>0.17834359556902643</c:v>
                </c:pt>
                <c:pt idx="50">
                  <c:v>0.17580129690239985</c:v>
                </c:pt>
                <c:pt idx="51">
                  <c:v>0.20199179717002252</c:v>
                </c:pt>
                <c:pt idx="52">
                  <c:v>0.1987892753517384</c:v>
                </c:pt>
                <c:pt idx="53">
                  <c:v>0.23629619505734908</c:v>
                </c:pt>
                <c:pt idx="54">
                  <c:v>0.24505667675764325</c:v>
                </c:pt>
                <c:pt idx="55">
                  <c:v>0.2540702729627185</c:v>
                </c:pt>
              </c:numCache>
            </c:numRef>
          </c:val>
          <c:extLst>
            <c:ext xmlns:c16="http://schemas.microsoft.com/office/drawing/2014/chart" uri="{C3380CC4-5D6E-409C-BE32-E72D297353CC}">
              <c16:uniqueId val="{00000005-8C8C-4973-AD43-730AEA1D02EB}"/>
            </c:ext>
          </c:extLst>
        </c:ser>
        <c:dLbls>
          <c:showLegendKey val="0"/>
          <c:showVal val="0"/>
          <c:showCatName val="0"/>
          <c:showSerName val="0"/>
          <c:showPercent val="0"/>
          <c:showBubbleSize val="0"/>
        </c:dLbls>
        <c:axId val="636224008"/>
        <c:axId val="636224400"/>
      </c:areaChart>
      <c:catAx>
        <c:axId val="636224008"/>
        <c:scaling>
          <c:orientation val="minMax"/>
        </c:scaling>
        <c:delete val="0"/>
        <c:axPos val="b"/>
        <c:majorGridlines>
          <c:spPr>
            <a:ln w="12700">
              <a:no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636224400"/>
        <c:crossesAt val="0"/>
        <c:auto val="1"/>
        <c:lblAlgn val="ctr"/>
        <c:lblOffset val="100"/>
        <c:tickLblSkip val="10"/>
        <c:tickMarkSkip val="10"/>
        <c:noMultiLvlLbl val="0"/>
      </c:catAx>
      <c:valAx>
        <c:axId val="636224400"/>
        <c:scaling>
          <c:orientation val="minMax"/>
          <c:max val="0.5"/>
          <c:min val="0"/>
        </c:scaling>
        <c:delete val="0"/>
        <c:axPos val="l"/>
        <c:majorGridlines>
          <c:spPr>
            <a:ln w="3175">
              <a:solidFill>
                <a:schemeClr val="bg1">
                  <a:lumMod val="65000"/>
                </a:schemeClr>
              </a:solidFill>
              <a:prstDash val="sysDash"/>
            </a:ln>
          </c:spPr>
        </c:majorGridlines>
        <c:title>
          <c:tx>
            <c:rich>
              <a:bodyPr/>
              <a:lstStyle/>
              <a:p>
                <a:pPr>
                  <a:defRPr sz="2050" b="0" i="0" u="none" strike="noStrike" baseline="0">
                    <a:solidFill>
                      <a:srgbClr val="000000"/>
                    </a:solidFill>
                    <a:latin typeface="Arial"/>
                    <a:ea typeface="Arial"/>
                    <a:cs typeface="Arial"/>
                  </a:defRPr>
                </a:pPr>
                <a:r>
                  <a:rPr lang="en-US" sz="1350" b="0"/>
                  <a:t>Taxes</a:t>
                </a:r>
                <a:r>
                  <a:rPr lang="en-US" sz="1350" b="0" baseline="0"/>
                  <a:t> as s</a:t>
                </a:r>
                <a:r>
                  <a:rPr lang="en-US" sz="1350" b="0"/>
                  <a:t>hares of</a:t>
                </a:r>
                <a:r>
                  <a:rPr lang="en-US" sz="1350" b="0" baseline="0"/>
                  <a:t> pre-tax after-transfer income</a:t>
                </a:r>
                <a:endParaRPr lang="en-US" sz="1350" b="0"/>
              </a:p>
            </c:rich>
          </c:tx>
          <c:layout>
            <c:manualLayout>
              <c:xMode val="edge"/>
              <c:yMode val="edge"/>
              <c:x val="1.9683490891072242E-2"/>
              <c:y val="0.17065745689823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36224008"/>
        <c:crosses val="autoZero"/>
        <c:crossBetween val="midCat"/>
        <c:majorUnit val="0.1"/>
        <c:minorUnit val="0.05"/>
      </c:valAx>
      <c:spPr>
        <a:solidFill>
          <a:srgbClr val="FFFFFF"/>
        </a:solidFill>
        <a:ln w="6350">
          <a:solidFill>
            <a:srgbClr val="000000"/>
          </a:solid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verticalDpi="96"/>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a:t>Bottom 50%</a:t>
            </a:r>
          </a:p>
        </c:rich>
      </c:tx>
      <c:layout>
        <c:manualLayout>
          <c:xMode val="edge"/>
          <c:yMode val="edge"/>
          <c:x val="0.44325954830867381"/>
          <c:y val="3.1267442854263819E-2"/>
        </c:manualLayout>
      </c:layout>
      <c:overlay val="0"/>
    </c:title>
    <c:autoTitleDeleted val="0"/>
    <c:plotArea>
      <c:layout>
        <c:manualLayout>
          <c:layoutTarget val="inner"/>
          <c:xMode val="edge"/>
          <c:yMode val="edge"/>
          <c:x val="0.13062845020478636"/>
          <c:y val="7.9415073115860532E-2"/>
          <c:w val="0.82695251589126584"/>
          <c:h val="0.84922608554527712"/>
        </c:manualLayout>
      </c:layout>
      <c:areaChart>
        <c:grouping val="stacked"/>
        <c:varyColors val="0"/>
        <c:ser>
          <c:idx val="15"/>
          <c:order val="0"/>
          <c:tx>
            <c:strRef>
              <c:f>'Fig4'!$O$39</c:f>
              <c:strCache>
                <c:ptCount val="1"/>
                <c:pt idx="0">
                  <c:v>Sales and other taxes</c:v>
                </c:pt>
              </c:strCache>
            </c:strRef>
          </c:tx>
          <c:spPr>
            <a:solidFill>
              <a:schemeClr val="bg1">
                <a:lumMod val="75000"/>
              </a:schemeClr>
            </a:solidFill>
            <a:ln w="25400">
              <a:solidFill>
                <a:schemeClr val="bg1">
                  <a:lumMod val="75000"/>
                </a:schemeClr>
              </a:solid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'Fig4'!$O$41:$O$96</c:f>
              <c:numCache>
                <c:formatCode>0.0%</c:formatCode>
                <c:ptCount val="56"/>
                <c:pt idx="2">
                  <c:v>5.5277835967208429E-2</c:v>
                </c:pt>
                <c:pt idx="3">
                  <c:v>5.5462340342338851E-2</c:v>
                </c:pt>
                <c:pt idx="4">
                  <c:v>5.5646844717469272E-2</c:v>
                </c:pt>
                <c:pt idx="5">
                  <c:v>5.4155025957905535E-2</c:v>
                </c:pt>
                <c:pt idx="6">
                  <c:v>5.2663207198341798E-2</c:v>
                </c:pt>
                <c:pt idx="7">
                  <c:v>5.1447117793578995E-2</c:v>
                </c:pt>
                <c:pt idx="8">
                  <c:v>5.3329207708605227E-2</c:v>
                </c:pt>
                <c:pt idx="9">
                  <c:v>5.4238433164700624E-2</c:v>
                </c:pt>
                <c:pt idx="10">
                  <c:v>5.1327215932708892E-2</c:v>
                </c:pt>
                <c:pt idx="11">
                  <c:v>5.1113257097490379E-2</c:v>
                </c:pt>
                <c:pt idx="12">
                  <c:v>5.1842923170812884E-2</c:v>
                </c:pt>
                <c:pt idx="13">
                  <c:v>5.1877276108467839E-2</c:v>
                </c:pt>
                <c:pt idx="14">
                  <c:v>5.2584701487354765E-2</c:v>
                </c:pt>
                <c:pt idx="15">
                  <c:v>4.996023661287826E-2</c:v>
                </c:pt>
                <c:pt idx="16">
                  <c:v>4.8128827365698651E-2</c:v>
                </c:pt>
                <c:pt idx="17">
                  <c:v>4.8073775442432139E-2</c:v>
                </c:pt>
                <c:pt idx="18">
                  <c:v>4.6942414825410381E-2</c:v>
                </c:pt>
                <c:pt idx="19">
                  <c:v>4.715787053285881E-2</c:v>
                </c:pt>
                <c:pt idx="20">
                  <c:v>4.8105596334476523E-2</c:v>
                </c:pt>
                <c:pt idx="21">
                  <c:v>5.1425212500432603E-2</c:v>
                </c:pt>
                <c:pt idx="22">
                  <c:v>4.6944827641611869E-2</c:v>
                </c:pt>
                <c:pt idx="23">
                  <c:v>4.5268087264896513E-2</c:v>
                </c:pt>
                <c:pt idx="24">
                  <c:v>4.772039661924888E-2</c:v>
                </c:pt>
                <c:pt idx="25">
                  <c:v>4.8288971603383878E-2</c:v>
                </c:pt>
                <c:pt idx="26">
                  <c:v>4.7381569723446357E-2</c:v>
                </c:pt>
                <c:pt idx="27">
                  <c:v>4.573301095763653E-2</c:v>
                </c:pt>
                <c:pt idx="28">
                  <c:v>4.5210271661909621E-2</c:v>
                </c:pt>
                <c:pt idx="29">
                  <c:v>4.5241424804612324E-2</c:v>
                </c:pt>
                <c:pt idx="30">
                  <c:v>4.509835093373183E-2</c:v>
                </c:pt>
                <c:pt idx="31">
                  <c:v>4.4949578453345865E-2</c:v>
                </c:pt>
                <c:pt idx="32">
                  <c:v>4.2740250562772406E-2</c:v>
                </c:pt>
                <c:pt idx="33">
                  <c:v>4.170488066353599E-2</c:v>
                </c:pt>
                <c:pt idx="34">
                  <c:v>4.35647529271697E-2</c:v>
                </c:pt>
                <c:pt idx="35">
                  <c:v>4.2239392621288854E-2</c:v>
                </c:pt>
                <c:pt idx="36">
                  <c:v>4.2411099635532794E-2</c:v>
                </c:pt>
                <c:pt idx="37">
                  <c:v>4.2429338107534853E-2</c:v>
                </c:pt>
                <c:pt idx="38">
                  <c:v>4.4316806647121801E-2</c:v>
                </c:pt>
                <c:pt idx="39">
                  <c:v>4.5162082621240503E-2</c:v>
                </c:pt>
                <c:pt idx="40">
                  <c:v>4.5339115224831285E-2</c:v>
                </c:pt>
                <c:pt idx="41">
                  <c:v>4.315078300403976E-2</c:v>
                </c:pt>
                <c:pt idx="42">
                  <c:v>4.1120689158370582E-2</c:v>
                </c:pt>
                <c:pt idx="43">
                  <c:v>3.9170499418876854E-2</c:v>
                </c:pt>
                <c:pt idx="44">
                  <c:v>3.9872887282054216E-2</c:v>
                </c:pt>
                <c:pt idx="45">
                  <c:v>4.0695851581464063E-2</c:v>
                </c:pt>
                <c:pt idx="46">
                  <c:v>4.2111991031414879E-2</c:v>
                </c:pt>
                <c:pt idx="47">
                  <c:v>4.3096703695544629E-2</c:v>
                </c:pt>
                <c:pt idx="48">
                  <c:v>4.1285946810454631E-2</c:v>
                </c:pt>
                <c:pt idx="49">
                  <c:v>3.8078913133016486E-2</c:v>
                </c:pt>
                <c:pt idx="50">
                  <c:v>3.7751054231810265E-2</c:v>
                </c:pt>
                <c:pt idx="51">
                  <c:v>3.8168287484077586E-2</c:v>
                </c:pt>
                <c:pt idx="52">
                  <c:v>3.6617052402270409E-2</c:v>
                </c:pt>
                <c:pt idx="53">
                  <c:v>3.8401245506167005E-2</c:v>
                </c:pt>
                <c:pt idx="54">
                  <c:v>3.91391119343708E-2</c:v>
                </c:pt>
                <c:pt idx="55">
                  <c:v>3.9615642131537704E-2</c:v>
                </c:pt>
              </c:numCache>
            </c:numRef>
          </c:val>
          <c:extLst>
            <c:ext xmlns:c16="http://schemas.microsoft.com/office/drawing/2014/chart" uri="{C3380CC4-5D6E-409C-BE32-E72D297353CC}">
              <c16:uniqueId val="{00000000-C087-4469-A337-AB6139E7D03C}"/>
            </c:ext>
          </c:extLst>
        </c:ser>
        <c:ser>
          <c:idx val="1"/>
          <c:order val="1"/>
          <c:tx>
            <c:strRef>
              <c:f>'Fig4'!$L$39</c:f>
              <c:strCache>
                <c:ptCount val="1"/>
                <c:pt idx="0">
                  <c:v>State and local income tax</c:v>
                </c:pt>
              </c:strCache>
            </c:strRef>
          </c:tx>
          <c:spPr>
            <a:solidFill>
              <a:schemeClr val="bg1">
                <a:lumMod val="75000"/>
              </a:schemeClr>
            </a:solidFill>
            <a:ln>
              <a:solidFill>
                <a:schemeClr val="bg1">
                  <a:lumMod val="75000"/>
                </a:schemeClr>
              </a:solid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'Fig4'!$L$41:$L$96</c:f>
              <c:numCache>
                <c:formatCode>0.0%</c:formatCode>
                <c:ptCount val="56"/>
                <c:pt idx="2">
                  <c:v>2.0706991313930757E-3</c:v>
                </c:pt>
                <c:pt idx="3">
                  <c:v>2.4254213857701095E-3</c:v>
                </c:pt>
                <c:pt idx="4">
                  <c:v>2.7801436401471433E-3</c:v>
                </c:pt>
                <c:pt idx="5">
                  <c:v>2.8312021436510009E-3</c:v>
                </c:pt>
                <c:pt idx="6">
                  <c:v>2.8822606471548586E-3</c:v>
                </c:pt>
                <c:pt idx="7">
                  <c:v>4.056642544909719E-3</c:v>
                </c:pt>
                <c:pt idx="8">
                  <c:v>5.0082311266481955E-3</c:v>
                </c:pt>
                <c:pt idx="9">
                  <c:v>5.755991606796536E-3</c:v>
                </c:pt>
                <c:pt idx="10">
                  <c:v>5.6513553110242804E-3</c:v>
                </c:pt>
                <c:pt idx="11">
                  <c:v>5.7397882947424145E-3</c:v>
                </c:pt>
                <c:pt idx="12">
                  <c:v>6.8132491203305246E-3</c:v>
                </c:pt>
                <c:pt idx="13">
                  <c:v>6.3723334305851526E-3</c:v>
                </c:pt>
                <c:pt idx="14">
                  <c:v>7.3094558195663248E-3</c:v>
                </c:pt>
                <c:pt idx="15">
                  <c:v>5.914056623491191E-3</c:v>
                </c:pt>
                <c:pt idx="16">
                  <c:v>7.3635267512705913E-3</c:v>
                </c:pt>
                <c:pt idx="17">
                  <c:v>7.0285956801258232E-3</c:v>
                </c:pt>
                <c:pt idx="18">
                  <c:v>8.2769470511714922E-3</c:v>
                </c:pt>
                <c:pt idx="19">
                  <c:v>6.6197114911255347E-3</c:v>
                </c:pt>
                <c:pt idx="20">
                  <c:v>6.1223516755598232E-3</c:v>
                </c:pt>
                <c:pt idx="21">
                  <c:v>5.911719607739032E-3</c:v>
                </c:pt>
                <c:pt idx="22">
                  <c:v>5.4594115493081736E-3</c:v>
                </c:pt>
                <c:pt idx="23">
                  <c:v>5.0879110222300837E-3</c:v>
                </c:pt>
                <c:pt idx="24">
                  <c:v>5.5701716703607249E-3</c:v>
                </c:pt>
                <c:pt idx="25">
                  <c:v>4.5525544492759883E-3</c:v>
                </c:pt>
                <c:pt idx="26">
                  <c:v>4.4629700321597845E-3</c:v>
                </c:pt>
                <c:pt idx="27">
                  <c:v>5.5350651382735441E-3</c:v>
                </c:pt>
                <c:pt idx="28">
                  <c:v>6.0187050836402684E-3</c:v>
                </c:pt>
                <c:pt idx="29">
                  <c:v>7.1441513931286621E-3</c:v>
                </c:pt>
                <c:pt idx="30">
                  <c:v>7.5154350248992788E-3</c:v>
                </c:pt>
                <c:pt idx="31">
                  <c:v>6.6666319403396518E-3</c:v>
                </c:pt>
                <c:pt idx="32">
                  <c:v>6.0961018041547606E-3</c:v>
                </c:pt>
                <c:pt idx="33">
                  <c:v>5.9063498701028274E-3</c:v>
                </c:pt>
                <c:pt idx="34">
                  <c:v>6.1420015698374301E-3</c:v>
                </c:pt>
                <c:pt idx="35">
                  <c:v>6.0403986625893313E-3</c:v>
                </c:pt>
                <c:pt idx="36">
                  <c:v>5.988475231304447E-3</c:v>
                </c:pt>
                <c:pt idx="37">
                  <c:v>5.997094176998295E-3</c:v>
                </c:pt>
                <c:pt idx="38">
                  <c:v>6.3516651723016741E-3</c:v>
                </c:pt>
                <c:pt idx="39">
                  <c:v>5.744272762597361E-3</c:v>
                </c:pt>
                <c:pt idx="40">
                  <c:v>5.7159251718264673E-3</c:v>
                </c:pt>
                <c:pt idx="41">
                  <c:v>5.7786556030961691E-3</c:v>
                </c:pt>
                <c:pt idx="42">
                  <c:v>4.3153053234005244E-3</c:v>
                </c:pt>
                <c:pt idx="43">
                  <c:v>4.0848618958449568E-3</c:v>
                </c:pt>
                <c:pt idx="44">
                  <c:v>3.8589831441435693E-3</c:v>
                </c:pt>
                <c:pt idx="45">
                  <c:v>4.1943209708111577E-3</c:v>
                </c:pt>
                <c:pt idx="46">
                  <c:v>4.7510227441725653E-3</c:v>
                </c:pt>
                <c:pt idx="47">
                  <c:v>4.6405644955473183E-3</c:v>
                </c:pt>
                <c:pt idx="48">
                  <c:v>4.9444983021827071E-3</c:v>
                </c:pt>
                <c:pt idx="49">
                  <c:v>3.1296515608286693E-3</c:v>
                </c:pt>
                <c:pt idx="50">
                  <c:v>2.7262294976139242E-3</c:v>
                </c:pt>
                <c:pt idx="51">
                  <c:v>3.1872506129004318E-3</c:v>
                </c:pt>
                <c:pt idx="52">
                  <c:v>3.4459553136807044E-3</c:v>
                </c:pt>
                <c:pt idx="53">
                  <c:v>3.7060947708124911E-3</c:v>
                </c:pt>
                <c:pt idx="54">
                  <c:v>3.4465910926900628E-3</c:v>
                </c:pt>
                <c:pt idx="55">
                  <c:v>3.6589377504371847E-3</c:v>
                </c:pt>
              </c:numCache>
            </c:numRef>
          </c:val>
          <c:extLst>
            <c:ext xmlns:c16="http://schemas.microsoft.com/office/drawing/2014/chart" uri="{C3380CC4-5D6E-409C-BE32-E72D297353CC}">
              <c16:uniqueId val="{00000001-C087-4469-A337-AB6139E7D03C}"/>
            </c:ext>
          </c:extLst>
        </c:ser>
        <c:ser>
          <c:idx val="4"/>
          <c:order val="2"/>
          <c:tx>
            <c:strRef>
              <c:f>'Fig4'!$N$39</c:f>
              <c:strCache>
                <c:ptCount val="1"/>
                <c:pt idx="0">
                  <c:v>Property taxes</c:v>
                </c:pt>
              </c:strCache>
            </c:strRef>
          </c:tx>
          <c:spPr>
            <a:solidFill>
              <a:schemeClr val="bg1">
                <a:lumMod val="75000"/>
              </a:schemeClr>
            </a:solidFill>
            <a:ln w="25400">
              <a:solidFill>
                <a:schemeClr val="bg1">
                  <a:lumMod val="75000"/>
                </a:schemeClr>
              </a:solidFill>
            </a:ln>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'Fig4'!$N$41:$N$96</c:f>
              <c:numCache>
                <c:formatCode>0.0%</c:formatCode>
                <c:ptCount val="56"/>
                <c:pt idx="2">
                  <c:v>1.8711570025994499E-2</c:v>
                </c:pt>
                <c:pt idx="3">
                  <c:v>1.943768751648824E-2</c:v>
                </c:pt>
                <c:pt idx="4">
                  <c:v>2.0163805006981981E-2</c:v>
                </c:pt>
                <c:pt idx="5">
                  <c:v>2.0228901356065539E-2</c:v>
                </c:pt>
                <c:pt idx="6">
                  <c:v>2.0293997705149093E-2</c:v>
                </c:pt>
                <c:pt idx="7">
                  <c:v>2.3273589001040675E-2</c:v>
                </c:pt>
                <c:pt idx="8">
                  <c:v>2.2760326157649013E-2</c:v>
                </c:pt>
                <c:pt idx="9">
                  <c:v>2.3720954390231721E-2</c:v>
                </c:pt>
                <c:pt idx="10">
                  <c:v>2.7286677486598673E-2</c:v>
                </c:pt>
                <c:pt idx="11">
                  <c:v>2.7341479620406173E-2</c:v>
                </c:pt>
                <c:pt idx="12">
                  <c:v>2.1341909999727113E-2</c:v>
                </c:pt>
                <c:pt idx="13">
                  <c:v>2.0786194133985251E-2</c:v>
                </c:pt>
                <c:pt idx="14">
                  <c:v>2.1532065176965261E-2</c:v>
                </c:pt>
                <c:pt idx="15">
                  <c:v>2.0124695519410041E-2</c:v>
                </c:pt>
                <c:pt idx="16">
                  <c:v>1.9232801192007768E-2</c:v>
                </c:pt>
                <c:pt idx="17">
                  <c:v>1.9139992901386144E-2</c:v>
                </c:pt>
                <c:pt idx="18">
                  <c:v>1.8040307455961902E-2</c:v>
                </c:pt>
                <c:pt idx="19">
                  <c:v>1.7139489582198741E-2</c:v>
                </c:pt>
                <c:pt idx="20">
                  <c:v>1.6864828531730571E-2</c:v>
                </c:pt>
                <c:pt idx="21">
                  <c:v>1.7059820938010013E-2</c:v>
                </c:pt>
                <c:pt idx="22">
                  <c:v>1.857795924198815E-2</c:v>
                </c:pt>
                <c:pt idx="23">
                  <c:v>1.8703192784122892E-2</c:v>
                </c:pt>
                <c:pt idx="24">
                  <c:v>1.9269380002521808E-2</c:v>
                </c:pt>
                <c:pt idx="25">
                  <c:v>1.9186765859515311E-2</c:v>
                </c:pt>
                <c:pt idx="26">
                  <c:v>1.9757005211637195E-2</c:v>
                </c:pt>
                <c:pt idx="27">
                  <c:v>1.983773783332576E-2</c:v>
                </c:pt>
                <c:pt idx="28">
                  <c:v>1.8576128538029441E-2</c:v>
                </c:pt>
                <c:pt idx="29">
                  <c:v>1.8945604122475902E-2</c:v>
                </c:pt>
                <c:pt idx="30">
                  <c:v>1.8513258605934127E-2</c:v>
                </c:pt>
                <c:pt idx="31">
                  <c:v>1.8391538960527413E-2</c:v>
                </c:pt>
                <c:pt idx="32">
                  <c:v>1.723729598955466E-2</c:v>
                </c:pt>
                <c:pt idx="33">
                  <c:v>1.6053838122958519E-2</c:v>
                </c:pt>
                <c:pt idx="34">
                  <c:v>1.6086521091769491E-2</c:v>
                </c:pt>
                <c:pt idx="35">
                  <c:v>1.5166892360709484E-2</c:v>
                </c:pt>
                <c:pt idx="36">
                  <c:v>1.4753796492869582E-2</c:v>
                </c:pt>
                <c:pt idx="37">
                  <c:v>1.4326752948985451E-2</c:v>
                </c:pt>
                <c:pt idx="38">
                  <c:v>1.3816725207847037E-2</c:v>
                </c:pt>
                <c:pt idx="39">
                  <c:v>1.4043990875995541E-2</c:v>
                </c:pt>
                <c:pt idx="40">
                  <c:v>1.4060852828070925E-2</c:v>
                </c:pt>
                <c:pt idx="41">
                  <c:v>1.4141734145835022E-2</c:v>
                </c:pt>
                <c:pt idx="42">
                  <c:v>1.4200379279227215E-2</c:v>
                </c:pt>
                <c:pt idx="43">
                  <c:v>1.3703269094601764E-2</c:v>
                </c:pt>
                <c:pt idx="44">
                  <c:v>1.3383092497994173E-2</c:v>
                </c:pt>
                <c:pt idx="45">
                  <c:v>1.3690470840655666E-2</c:v>
                </c:pt>
                <c:pt idx="46">
                  <c:v>1.3858183681963725E-2</c:v>
                </c:pt>
                <c:pt idx="47">
                  <c:v>1.5264168645510513E-2</c:v>
                </c:pt>
                <c:pt idx="48">
                  <c:v>1.4574231362370828E-2</c:v>
                </c:pt>
                <c:pt idx="49">
                  <c:v>1.4446750545877183E-2</c:v>
                </c:pt>
                <c:pt idx="50">
                  <c:v>1.3033516985172144E-2</c:v>
                </c:pt>
                <c:pt idx="51">
                  <c:v>1.2461979360135642E-2</c:v>
                </c:pt>
                <c:pt idx="52">
                  <c:v>1.1483918000023362E-2</c:v>
                </c:pt>
                <c:pt idx="53">
                  <c:v>1.1063113219776167E-2</c:v>
                </c:pt>
                <c:pt idx="54">
                  <c:v>1.0446647437155883E-2</c:v>
                </c:pt>
                <c:pt idx="55">
                  <c:v>9.9803299246731675E-3</c:v>
                </c:pt>
              </c:numCache>
            </c:numRef>
          </c:val>
          <c:extLst>
            <c:ext xmlns:c16="http://schemas.microsoft.com/office/drawing/2014/chart" uri="{C3380CC4-5D6E-409C-BE32-E72D297353CC}">
              <c16:uniqueId val="{00000002-C087-4469-A337-AB6139E7D03C}"/>
            </c:ext>
          </c:extLst>
        </c:ser>
        <c:ser>
          <c:idx val="2"/>
          <c:order val="3"/>
          <c:tx>
            <c:strRef>
              <c:f>'Fig4'!$P$39</c:f>
              <c:strCache>
                <c:ptCount val="1"/>
                <c:pt idx="0">
                  <c:v>Payroll taxes</c:v>
                </c:pt>
              </c:strCache>
            </c:strRef>
          </c:tx>
          <c:spPr>
            <a:solidFill>
              <a:schemeClr val="bg1">
                <a:lumMod val="65000"/>
              </a:schemeClr>
            </a:solidFill>
          </c:spPr>
          <c:val>
            <c:numRef>
              <c:f>'Fig4'!$P$41:$P$96</c:f>
              <c:numCache>
                <c:formatCode>0.0%</c:formatCode>
                <c:ptCount val="56"/>
                <c:pt idx="2">
                  <c:v>4.7498120112089225E-2</c:v>
                </c:pt>
                <c:pt idx="3">
                  <c:v>4.6254757120634808E-2</c:v>
                </c:pt>
                <c:pt idx="4">
                  <c:v>4.5011394129180392E-2</c:v>
                </c:pt>
                <c:pt idx="5">
                  <c:v>4.8864710735163019E-2</c:v>
                </c:pt>
                <c:pt idx="6">
                  <c:v>5.2718027341145647E-2</c:v>
                </c:pt>
                <c:pt idx="7">
                  <c:v>5.7365384301357729E-2</c:v>
                </c:pt>
                <c:pt idx="8">
                  <c:v>5.4097956757280879E-2</c:v>
                </c:pt>
                <c:pt idx="9">
                  <c:v>5.5648712149029736E-2</c:v>
                </c:pt>
                <c:pt idx="10">
                  <c:v>5.485335054427385E-2</c:v>
                </c:pt>
                <c:pt idx="11">
                  <c:v>5.1892376234559494E-2</c:v>
                </c:pt>
                <c:pt idx="12">
                  <c:v>5.8616862681552778E-2</c:v>
                </c:pt>
                <c:pt idx="13">
                  <c:v>6.2652201021056189E-2</c:v>
                </c:pt>
                <c:pt idx="14">
                  <c:v>5.8722699316001555E-2</c:v>
                </c:pt>
                <c:pt idx="15">
                  <c:v>5.4118131102547623E-2</c:v>
                </c:pt>
                <c:pt idx="16">
                  <c:v>5.4635322166666993E-2</c:v>
                </c:pt>
                <c:pt idx="17">
                  <c:v>5.6540216018598558E-2</c:v>
                </c:pt>
                <c:pt idx="18">
                  <c:v>5.7393405361077024E-2</c:v>
                </c:pt>
                <c:pt idx="19">
                  <c:v>5.8449885124054253E-2</c:v>
                </c:pt>
                <c:pt idx="20">
                  <c:v>5.4593351115516296E-2</c:v>
                </c:pt>
                <c:pt idx="21">
                  <c:v>5.5564030985767981E-2</c:v>
                </c:pt>
                <c:pt idx="22">
                  <c:v>5.3533934063252089E-2</c:v>
                </c:pt>
                <c:pt idx="23">
                  <c:v>5.5789052169872788E-2</c:v>
                </c:pt>
                <c:pt idx="24">
                  <c:v>5.9539337466073608E-2</c:v>
                </c:pt>
                <c:pt idx="25">
                  <c:v>6.2843754524879905E-2</c:v>
                </c:pt>
                <c:pt idx="26">
                  <c:v>6.27300988950827E-2</c:v>
                </c:pt>
                <c:pt idx="27">
                  <c:v>6.3180695811786744E-2</c:v>
                </c:pt>
                <c:pt idx="28">
                  <c:v>6.5873840939364783E-2</c:v>
                </c:pt>
                <c:pt idx="29">
                  <c:v>6.5227745144930876E-2</c:v>
                </c:pt>
                <c:pt idx="30">
                  <c:v>6.762463336677195E-2</c:v>
                </c:pt>
                <c:pt idx="31">
                  <c:v>6.7911435938911108E-2</c:v>
                </c:pt>
                <c:pt idx="32">
                  <c:v>6.3461973962876866E-2</c:v>
                </c:pt>
                <c:pt idx="33">
                  <c:v>6.4994811905387403E-2</c:v>
                </c:pt>
                <c:pt idx="34">
                  <c:v>6.3839450479678747E-2</c:v>
                </c:pt>
                <c:pt idx="35">
                  <c:v>6.4293151779695357E-2</c:v>
                </c:pt>
                <c:pt idx="36">
                  <c:v>6.4803048129146348E-2</c:v>
                </c:pt>
                <c:pt idx="37">
                  <c:v>6.587178880910069E-2</c:v>
                </c:pt>
                <c:pt idx="38">
                  <c:v>6.7058366678349135E-2</c:v>
                </c:pt>
                <c:pt idx="39">
                  <c:v>6.7814661020877187E-2</c:v>
                </c:pt>
                <c:pt idx="40">
                  <c:v>6.9966906258517925E-2</c:v>
                </c:pt>
                <c:pt idx="41">
                  <c:v>6.5236096414665393E-2</c:v>
                </c:pt>
                <c:pt idx="42">
                  <c:v>6.3193639168460866E-2</c:v>
                </c:pt>
                <c:pt idx="43">
                  <c:v>6.4234783686438313E-2</c:v>
                </c:pt>
                <c:pt idx="44">
                  <c:v>6.6238845776021849E-2</c:v>
                </c:pt>
                <c:pt idx="45">
                  <c:v>6.6564086844588283E-2</c:v>
                </c:pt>
                <c:pt idx="46">
                  <c:v>6.5357248754238442E-2</c:v>
                </c:pt>
                <c:pt idx="47">
                  <c:v>6.3789420710980385E-2</c:v>
                </c:pt>
                <c:pt idx="48">
                  <c:v>6.0906013442067787E-2</c:v>
                </c:pt>
                <c:pt idx="49">
                  <c:v>5.5960759312326101E-2</c:v>
                </c:pt>
                <c:pt idx="50">
                  <c:v>5.509949357653908E-2</c:v>
                </c:pt>
                <c:pt idx="51">
                  <c:v>5.0679659891285415E-2</c:v>
                </c:pt>
                <c:pt idx="52">
                  <c:v>5.2297688583465569E-2</c:v>
                </c:pt>
                <c:pt idx="53">
                  <c:v>5.8708247224430132E-2</c:v>
                </c:pt>
                <c:pt idx="54">
                  <c:v>5.9222128618911539E-2</c:v>
                </c:pt>
                <c:pt idx="55">
                  <c:v>5.8686696301568003E-2</c:v>
                </c:pt>
              </c:numCache>
            </c:numRef>
          </c:val>
          <c:extLst>
            <c:ext xmlns:c16="http://schemas.microsoft.com/office/drawing/2014/chart" uri="{C3380CC4-5D6E-409C-BE32-E72D297353CC}">
              <c16:uniqueId val="{00000003-C087-4469-A337-AB6139E7D03C}"/>
            </c:ext>
          </c:extLst>
        </c:ser>
        <c:ser>
          <c:idx val="3"/>
          <c:order val="4"/>
          <c:tx>
            <c:strRef>
              <c:f>'Fig4'!$M$39</c:f>
              <c:strCache>
                <c:ptCount val="1"/>
                <c:pt idx="0">
                  <c:v>Corporate taxes</c:v>
                </c:pt>
              </c:strCache>
            </c:strRef>
          </c:tx>
          <c:spPr>
            <a:solidFill>
              <a:schemeClr val="bg1">
                <a:lumMod val="95000"/>
              </a:schemeClr>
            </a:solidFill>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'Fig4'!$M$41:$M$96</c:f>
              <c:numCache>
                <c:formatCode>0.0%</c:formatCode>
                <c:ptCount val="56"/>
                <c:pt idx="2">
                  <c:v>2.3147261887079079E-2</c:v>
                </c:pt>
                <c:pt idx="3">
                  <c:v>2.2885181668801925E-2</c:v>
                </c:pt>
                <c:pt idx="4">
                  <c:v>2.262310145052477E-2</c:v>
                </c:pt>
                <c:pt idx="5">
                  <c:v>2.4187376853538913E-2</c:v>
                </c:pt>
                <c:pt idx="6">
                  <c:v>2.5751652256553056E-2</c:v>
                </c:pt>
                <c:pt idx="7">
                  <c:v>2.2507189152603888E-2</c:v>
                </c:pt>
                <c:pt idx="8">
                  <c:v>2.4204015439398804E-2</c:v>
                </c:pt>
                <c:pt idx="9">
                  <c:v>2.4373406367255747E-2</c:v>
                </c:pt>
                <c:pt idx="10">
                  <c:v>1.9180368672402699E-2</c:v>
                </c:pt>
                <c:pt idx="11">
                  <c:v>1.8990211715445033E-2</c:v>
                </c:pt>
                <c:pt idx="12">
                  <c:v>1.9191601804398793E-2</c:v>
                </c:pt>
                <c:pt idx="13">
                  <c:v>2.1843669737742925E-2</c:v>
                </c:pt>
                <c:pt idx="14">
                  <c:v>2.4079652655772436E-2</c:v>
                </c:pt>
                <c:pt idx="15">
                  <c:v>1.9567029837097037E-2</c:v>
                </c:pt>
                <c:pt idx="16">
                  <c:v>2.1359245720352454E-2</c:v>
                </c:pt>
                <c:pt idx="17">
                  <c:v>2.3823843960304292E-2</c:v>
                </c:pt>
                <c:pt idx="18">
                  <c:v>2.4946830783828762E-2</c:v>
                </c:pt>
                <c:pt idx="19">
                  <c:v>2.3879996045209975E-2</c:v>
                </c:pt>
                <c:pt idx="20">
                  <c:v>1.9424917909447031E-2</c:v>
                </c:pt>
                <c:pt idx="21">
                  <c:v>1.6091765305665983E-2</c:v>
                </c:pt>
                <c:pt idx="22">
                  <c:v>1.0782376970408583E-2</c:v>
                </c:pt>
                <c:pt idx="23">
                  <c:v>1.2743820897404685E-2</c:v>
                </c:pt>
                <c:pt idx="24">
                  <c:v>1.4842820313840877E-2</c:v>
                </c:pt>
                <c:pt idx="25">
                  <c:v>1.3435043099156304E-2</c:v>
                </c:pt>
                <c:pt idx="26">
                  <c:v>1.4177773809236275E-2</c:v>
                </c:pt>
                <c:pt idx="27">
                  <c:v>1.7204392927028102E-2</c:v>
                </c:pt>
                <c:pt idx="28">
                  <c:v>1.7482595867493293E-2</c:v>
                </c:pt>
                <c:pt idx="29">
                  <c:v>1.6066654754348791E-2</c:v>
                </c:pt>
                <c:pt idx="30">
                  <c:v>1.4094158340806321E-2</c:v>
                </c:pt>
                <c:pt idx="31">
                  <c:v>1.2058325992061185E-2</c:v>
                </c:pt>
                <c:pt idx="32">
                  <c:v>1.1910390785461709E-2</c:v>
                </c:pt>
                <c:pt idx="33">
                  <c:v>1.3363577603183385E-2</c:v>
                </c:pt>
                <c:pt idx="34">
                  <c:v>1.4468476349985179E-2</c:v>
                </c:pt>
                <c:pt idx="35">
                  <c:v>1.5172486992911677E-2</c:v>
                </c:pt>
                <c:pt idx="36">
                  <c:v>1.5229987877849823E-2</c:v>
                </c:pt>
                <c:pt idx="37">
                  <c:v>1.4778509789701631E-2</c:v>
                </c:pt>
                <c:pt idx="38">
                  <c:v>1.3727815894627512E-2</c:v>
                </c:pt>
                <c:pt idx="39">
                  <c:v>1.4021191939792094E-2</c:v>
                </c:pt>
                <c:pt idx="40">
                  <c:v>1.4028443434323312E-2</c:v>
                </c:pt>
                <c:pt idx="41">
                  <c:v>1.0120311992336409E-2</c:v>
                </c:pt>
                <c:pt idx="42">
                  <c:v>8.848455408300572E-3</c:v>
                </c:pt>
                <c:pt idx="43">
                  <c:v>1.0473900891193233E-2</c:v>
                </c:pt>
                <c:pt idx="44">
                  <c:v>1.2393400462417792E-2</c:v>
                </c:pt>
                <c:pt idx="45">
                  <c:v>1.6113417600396703E-2</c:v>
                </c:pt>
                <c:pt idx="46">
                  <c:v>1.7127729241127806E-2</c:v>
                </c:pt>
                <c:pt idx="47">
                  <c:v>1.6391734316247446E-2</c:v>
                </c:pt>
                <c:pt idx="48">
                  <c:v>1.0636355322199084E-2</c:v>
                </c:pt>
                <c:pt idx="49">
                  <c:v>7.7724069889058061E-3</c:v>
                </c:pt>
                <c:pt idx="50">
                  <c:v>9.0558419515565144E-3</c:v>
                </c:pt>
                <c:pt idx="51">
                  <c:v>9.0193776479625051E-3</c:v>
                </c:pt>
                <c:pt idx="52">
                  <c:v>9.6192691554449483E-3</c:v>
                </c:pt>
                <c:pt idx="53">
                  <c:v>1.0093294690847231E-2</c:v>
                </c:pt>
                <c:pt idx="54">
                  <c:v>9.9245218231898951E-3</c:v>
                </c:pt>
                <c:pt idx="55">
                  <c:v>9.2874468224066285E-3</c:v>
                </c:pt>
              </c:numCache>
            </c:numRef>
          </c:val>
          <c:extLst>
            <c:ext xmlns:c16="http://schemas.microsoft.com/office/drawing/2014/chart" uri="{C3380CC4-5D6E-409C-BE32-E72D297353CC}">
              <c16:uniqueId val="{00000004-C087-4469-A337-AB6139E7D03C}"/>
            </c:ext>
          </c:extLst>
        </c:ser>
        <c:ser>
          <c:idx val="0"/>
          <c:order val="5"/>
          <c:tx>
            <c:strRef>
              <c:f>'Fig4'!$K$39</c:f>
              <c:strCache>
                <c:ptCount val="1"/>
                <c:pt idx="0">
                  <c:v>Federal income tax</c:v>
                </c:pt>
              </c:strCache>
            </c:strRef>
          </c:tx>
          <c:spPr>
            <a:solidFill>
              <a:schemeClr val="bg1">
                <a:lumMod val="75000"/>
              </a:schemeClr>
            </a:solidFill>
          </c:spPr>
          <c:cat>
            <c:numRef>
              <c:f>'Fig4'!$A$41:$A$96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'Fig4'!$K$41:$K$96</c:f>
              <c:numCache>
                <c:formatCode>0.0%</c:formatCode>
                <c:ptCount val="56"/>
                <c:pt idx="2">
                  <c:v>2.2973177687397879E-2</c:v>
                </c:pt>
                <c:pt idx="3">
                  <c:v>2.0636065437511515E-2</c:v>
                </c:pt>
                <c:pt idx="4">
                  <c:v>1.8298953187625151E-2</c:v>
                </c:pt>
                <c:pt idx="5">
                  <c:v>2.1655139321697041E-2</c:v>
                </c:pt>
                <c:pt idx="6">
                  <c:v>2.5011325455768934E-2</c:v>
                </c:pt>
                <c:pt idx="7">
                  <c:v>2.6000596472437659E-2</c:v>
                </c:pt>
                <c:pt idx="8">
                  <c:v>2.8932883063944106E-2</c:v>
                </c:pt>
                <c:pt idx="9">
                  <c:v>3.4384339409361774E-2</c:v>
                </c:pt>
                <c:pt idx="10">
                  <c:v>3.1656919047107518E-2</c:v>
                </c:pt>
                <c:pt idx="11">
                  <c:v>2.4650342585652872E-2</c:v>
                </c:pt>
                <c:pt idx="12">
                  <c:v>2.7983531473906826E-2</c:v>
                </c:pt>
                <c:pt idx="13">
                  <c:v>2.9072374316325016E-2</c:v>
                </c:pt>
                <c:pt idx="14">
                  <c:v>3.1628434555249475E-2</c:v>
                </c:pt>
                <c:pt idx="15">
                  <c:v>2.1224057628215384E-2</c:v>
                </c:pt>
                <c:pt idx="16">
                  <c:v>2.291724611817195E-2</c:v>
                </c:pt>
                <c:pt idx="17">
                  <c:v>2.2575314445630181E-2</c:v>
                </c:pt>
                <c:pt idx="18">
                  <c:v>2.5917635346068557E-2</c:v>
                </c:pt>
                <c:pt idx="19">
                  <c:v>2.6979189754836267E-2</c:v>
                </c:pt>
                <c:pt idx="20">
                  <c:v>2.7507218816669163E-2</c:v>
                </c:pt>
                <c:pt idx="21">
                  <c:v>2.9621043690633727E-2</c:v>
                </c:pt>
                <c:pt idx="22">
                  <c:v>2.6791641655787842E-2</c:v>
                </c:pt>
                <c:pt idx="23">
                  <c:v>2.3163053670307996E-2</c:v>
                </c:pt>
                <c:pt idx="24">
                  <c:v>2.3508394674595926E-2</c:v>
                </c:pt>
                <c:pt idx="25">
                  <c:v>2.4107709071933839E-2</c:v>
                </c:pt>
                <c:pt idx="26">
                  <c:v>2.2527551535668516E-2</c:v>
                </c:pt>
                <c:pt idx="27">
                  <c:v>2.3250868102913796E-2</c:v>
                </c:pt>
                <c:pt idx="28">
                  <c:v>2.164436899056886E-2</c:v>
                </c:pt>
                <c:pt idx="29">
                  <c:v>2.3263036316959942E-2</c:v>
                </c:pt>
                <c:pt idx="30">
                  <c:v>2.2510425668389511E-2</c:v>
                </c:pt>
                <c:pt idx="31">
                  <c:v>1.9717211480134125E-2</c:v>
                </c:pt>
                <c:pt idx="32">
                  <c:v>1.6834501842531924E-2</c:v>
                </c:pt>
                <c:pt idx="33">
                  <c:v>1.6013533219012645E-2</c:v>
                </c:pt>
                <c:pt idx="34">
                  <c:v>1.6607073347527212E-2</c:v>
                </c:pt>
                <c:pt idx="35">
                  <c:v>1.6552624324879268E-2</c:v>
                </c:pt>
                <c:pt idx="36">
                  <c:v>1.7309061600138932E-2</c:v>
                </c:pt>
                <c:pt idx="37">
                  <c:v>1.8127478885197421E-2</c:v>
                </c:pt>
                <c:pt idx="38">
                  <c:v>1.6980532645385977E-2</c:v>
                </c:pt>
                <c:pt idx="39">
                  <c:v>1.7652021526887145E-2</c:v>
                </c:pt>
                <c:pt idx="40">
                  <c:v>1.7879306615434548E-2</c:v>
                </c:pt>
                <c:pt idx="41">
                  <c:v>1.6059443849239071E-2</c:v>
                </c:pt>
                <c:pt idx="42">
                  <c:v>9.7796747071616855E-3</c:v>
                </c:pt>
                <c:pt idx="43">
                  <c:v>7.8496288568311746E-3</c:v>
                </c:pt>
                <c:pt idx="44">
                  <c:v>7.3240461284196671E-3</c:v>
                </c:pt>
                <c:pt idx="45">
                  <c:v>8.0917340404798362E-3</c:v>
                </c:pt>
                <c:pt idx="46">
                  <c:v>8.6550460150198599E-3</c:v>
                </c:pt>
                <c:pt idx="47">
                  <c:v>1.0157005287391704E-2</c:v>
                </c:pt>
                <c:pt idx="48">
                  <c:v>9.3690180653545844E-3</c:v>
                </c:pt>
                <c:pt idx="49">
                  <c:v>5.615972034896566E-3</c:v>
                </c:pt>
                <c:pt idx="50">
                  <c:v>5.7772057361155718E-3</c:v>
                </c:pt>
                <c:pt idx="51">
                  <c:v>6.6813754160841071E-3</c:v>
                </c:pt>
                <c:pt idx="52">
                  <c:v>6.1359028098948616E-3</c:v>
                </c:pt>
                <c:pt idx="53">
                  <c:v>6.9097432108889568E-3</c:v>
                </c:pt>
                <c:pt idx="54">
                  <c:v>7.2682286874392607E-3</c:v>
                </c:pt>
                <c:pt idx="55">
                  <c:v>8.2101767647046794E-3</c:v>
                </c:pt>
              </c:numCache>
            </c:numRef>
          </c:val>
          <c:extLst>
            <c:ext xmlns:c16="http://schemas.microsoft.com/office/drawing/2014/chart" uri="{C3380CC4-5D6E-409C-BE32-E72D297353CC}">
              <c16:uniqueId val="{00000005-C087-4469-A337-AB6139E7D03C}"/>
            </c:ext>
          </c:extLst>
        </c:ser>
        <c:dLbls>
          <c:showLegendKey val="0"/>
          <c:showVal val="0"/>
          <c:showCatName val="0"/>
          <c:showSerName val="0"/>
          <c:showPercent val="0"/>
          <c:showBubbleSize val="0"/>
        </c:dLbls>
        <c:axId val="636225576"/>
        <c:axId val="636225968"/>
      </c:areaChart>
      <c:lineChart>
        <c:grouping val="standard"/>
        <c:varyColors val="0"/>
        <c:ser>
          <c:idx val="5"/>
          <c:order val="6"/>
          <c:tx>
            <c:v>refundable</c:v>
          </c:tx>
          <c:spPr>
            <a:ln w="22225">
              <a:solidFill>
                <a:schemeClr val="tx1"/>
              </a:solidFill>
              <a:prstDash val="sysDash"/>
            </a:ln>
          </c:spPr>
          <c:marker>
            <c:symbol val="none"/>
          </c:marker>
          <c:val>
            <c:numRef>
              <c:f>'Fig4'!$S$41:$S$96</c:f>
              <c:numCache>
                <c:formatCode>0.0%</c:formatCode>
                <c:ptCount val="56"/>
                <c:pt idx="16">
                  <c:v>0.17151690862239916</c:v>
                </c:pt>
                <c:pt idx="17">
                  <c:v>0.17528958662739033</c:v>
                </c:pt>
                <c:pt idx="18">
                  <c:v>0.18001757501471413</c:v>
                </c:pt>
                <c:pt idx="19">
                  <c:v>0.17893602145435802</c:v>
                </c:pt>
                <c:pt idx="20">
                  <c:v>0.17039047427487247</c:v>
                </c:pt>
                <c:pt idx="21">
                  <c:v>0.17374234276978739</c:v>
                </c:pt>
                <c:pt idx="22">
                  <c:v>0.16030368816239304</c:v>
                </c:pt>
                <c:pt idx="23">
                  <c:v>0.15912886065393125</c:v>
                </c:pt>
                <c:pt idx="24">
                  <c:v>0.16904827624305382</c:v>
                </c:pt>
                <c:pt idx="25">
                  <c:v>0.17120218531512746</c:v>
                </c:pt>
                <c:pt idx="26">
                  <c:v>0.16955280170427181</c:v>
                </c:pt>
                <c:pt idx="27">
                  <c:v>0.17340275359435686</c:v>
                </c:pt>
                <c:pt idx="28">
                  <c:v>0.17238116642201193</c:v>
                </c:pt>
                <c:pt idx="29">
                  <c:v>0.17244484555637021</c:v>
                </c:pt>
                <c:pt idx="30">
                  <c:v>0.17169609569580405</c:v>
                </c:pt>
                <c:pt idx="31">
                  <c:v>0.16569949867834097</c:v>
                </c:pt>
                <c:pt idx="32">
                  <c:v>0.1526634124138618</c:v>
                </c:pt>
                <c:pt idx="33">
                  <c:v>0.1521743045267451</c:v>
                </c:pt>
                <c:pt idx="34">
                  <c:v>0.154183121444532</c:v>
                </c:pt>
                <c:pt idx="35">
                  <c:v>0.15059787406179537</c:v>
                </c:pt>
                <c:pt idx="36">
                  <c:v>0.15017054988032139</c:v>
                </c:pt>
                <c:pt idx="37">
                  <c:v>0.15045530188389497</c:v>
                </c:pt>
                <c:pt idx="38">
                  <c:v>0.15107536052691209</c:v>
                </c:pt>
                <c:pt idx="39">
                  <c:v>0.15336556566746137</c:v>
                </c:pt>
                <c:pt idx="40">
                  <c:v>0.15627388555838564</c:v>
                </c:pt>
                <c:pt idx="41">
                  <c:v>0.14419175147568647</c:v>
                </c:pt>
                <c:pt idx="42">
                  <c:v>0.1294453705780583</c:v>
                </c:pt>
                <c:pt idx="43">
                  <c:v>0.12605428656325351</c:v>
                </c:pt>
                <c:pt idx="44">
                  <c:v>0.12927191971594157</c:v>
                </c:pt>
                <c:pt idx="45">
                  <c:v>0.13441577138489835</c:v>
                </c:pt>
                <c:pt idx="46">
                  <c:v>0.13702366337135194</c:v>
                </c:pt>
                <c:pt idx="47">
                  <c:v>0.13834612844630087</c:v>
                </c:pt>
                <c:pt idx="48">
                  <c:v>0.1230785813136631</c:v>
                </c:pt>
                <c:pt idx="49">
                  <c:v>0.10590807614636071</c:v>
                </c:pt>
                <c:pt idx="50">
                  <c:v>8.8627643173987719E-2</c:v>
                </c:pt>
                <c:pt idx="51">
                  <c:v>8.4692553522816655E-2</c:v>
                </c:pt>
                <c:pt idx="52">
                  <c:v>9.6982782596384265E-2</c:v>
                </c:pt>
                <c:pt idx="53">
                  <c:v>0.10739685278520279</c:v>
                </c:pt>
                <c:pt idx="54">
                  <c:v>0.10523505836887596</c:v>
                </c:pt>
                <c:pt idx="55">
                  <c:v>0.10398168807720293</c:v>
                </c:pt>
              </c:numCache>
            </c:numRef>
          </c:val>
          <c:smooth val="0"/>
          <c:extLst>
            <c:ext xmlns:c16="http://schemas.microsoft.com/office/drawing/2014/chart" uri="{C3380CC4-5D6E-409C-BE32-E72D297353CC}">
              <c16:uniqueId val="{00000006-C087-4469-A337-AB6139E7D03C}"/>
            </c:ext>
          </c:extLst>
        </c:ser>
        <c:dLbls>
          <c:showLegendKey val="0"/>
          <c:showVal val="0"/>
          <c:showCatName val="0"/>
          <c:showSerName val="0"/>
          <c:showPercent val="0"/>
          <c:showBubbleSize val="0"/>
        </c:dLbls>
        <c:marker val="1"/>
        <c:smooth val="0"/>
        <c:axId val="636225576"/>
        <c:axId val="636225968"/>
      </c:lineChart>
      <c:catAx>
        <c:axId val="636225576"/>
        <c:scaling>
          <c:orientation val="minMax"/>
        </c:scaling>
        <c:delete val="0"/>
        <c:axPos val="b"/>
        <c:majorGridlines>
          <c:spPr>
            <a:ln w="12700">
              <a:no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636225968"/>
        <c:crossesAt val="0"/>
        <c:auto val="1"/>
        <c:lblAlgn val="ctr"/>
        <c:lblOffset val="100"/>
        <c:tickLblSkip val="10"/>
        <c:tickMarkSkip val="10"/>
        <c:noMultiLvlLbl val="0"/>
      </c:catAx>
      <c:valAx>
        <c:axId val="636225968"/>
        <c:scaling>
          <c:orientation val="minMax"/>
          <c:max val="0.5"/>
          <c:min val="0"/>
        </c:scaling>
        <c:delete val="0"/>
        <c:axPos val="l"/>
        <c:majorGridlines>
          <c:spPr>
            <a:ln w="3175">
              <a:solidFill>
                <a:schemeClr val="bg1">
                  <a:lumMod val="65000"/>
                </a:schemeClr>
              </a:solidFill>
              <a:prstDash val="sysDash"/>
            </a:ln>
          </c:spPr>
        </c:majorGridlines>
        <c:title>
          <c:tx>
            <c:rich>
              <a:bodyPr/>
              <a:lstStyle/>
              <a:p>
                <a:pPr>
                  <a:defRPr sz="2050" b="0" i="0" u="none" strike="noStrike" baseline="0">
                    <a:solidFill>
                      <a:srgbClr val="000000"/>
                    </a:solidFill>
                    <a:latin typeface="Arial"/>
                    <a:ea typeface="Arial"/>
                    <a:cs typeface="Arial"/>
                  </a:defRPr>
                </a:pPr>
                <a:r>
                  <a:rPr lang="en-US" sz="1350" b="0"/>
                  <a:t>Taxes</a:t>
                </a:r>
                <a:r>
                  <a:rPr lang="en-US" sz="1350" b="0" baseline="0"/>
                  <a:t> as s</a:t>
                </a:r>
                <a:r>
                  <a:rPr lang="en-US" sz="1350" b="0"/>
                  <a:t>hares of</a:t>
                </a:r>
                <a:r>
                  <a:rPr lang="en-US" sz="1350" b="0" baseline="0"/>
                  <a:t> pre-tax after-transfer income</a:t>
                </a:r>
                <a:endParaRPr lang="en-US" sz="1350" b="0"/>
              </a:p>
            </c:rich>
          </c:tx>
          <c:layout>
            <c:manualLayout>
              <c:xMode val="edge"/>
              <c:yMode val="edge"/>
              <c:x val="1.7716922552822492E-2"/>
              <c:y val="0.1773576232241481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36225576"/>
        <c:crosses val="autoZero"/>
        <c:crossBetween val="between"/>
        <c:majorUnit val="0.1"/>
        <c:minorUnit val="0.05"/>
      </c:valAx>
      <c:spPr>
        <a:solidFill>
          <a:srgbClr val="FFFFFF"/>
        </a:solidFill>
        <a:ln w="6350">
          <a:solidFill>
            <a:srgbClr val="000000"/>
          </a:solid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verticalDpi="96"/>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a:t>Pre-tax income</a:t>
            </a:r>
          </a:p>
        </c:rich>
      </c:tx>
      <c:layout>
        <c:manualLayout>
          <c:xMode val="edge"/>
          <c:yMode val="edge"/>
          <c:x val="0.42680703133637155"/>
          <c:y val="0"/>
        </c:manualLayout>
      </c:layout>
      <c:overlay val="0"/>
    </c:title>
    <c:autoTitleDeleted val="0"/>
    <c:plotArea>
      <c:layout>
        <c:manualLayout>
          <c:layoutTarget val="inner"/>
          <c:xMode val="edge"/>
          <c:yMode val="edge"/>
          <c:x val="0.1180743914809609"/>
          <c:y val="6.323767741090576E-2"/>
          <c:w val="0.84375980369317738"/>
          <c:h val="0.8553754481313538"/>
        </c:manualLayout>
      </c:layout>
      <c:lineChart>
        <c:grouping val="standard"/>
        <c:varyColors val="0"/>
        <c:ser>
          <c:idx val="0"/>
          <c:order val="0"/>
          <c:tx>
            <c:strRef>
              <c:f>'AS-PSZ'!$B$32</c:f>
              <c:strCache>
                <c:ptCount val="1"/>
                <c:pt idx="0">
                  <c:v>Auten-Splinter      pre-tax income</c:v>
                </c:pt>
              </c:strCache>
            </c:strRef>
          </c:tx>
          <c:spPr>
            <a:ln w="34925">
              <a:solidFill>
                <a:schemeClr val="tx1">
                  <a:lumMod val="50000"/>
                  <a:lumOff val="50000"/>
                </a:schemeClr>
              </a:solidFill>
            </a:ln>
          </c:spPr>
          <c:marker>
            <c:symbol val="none"/>
          </c:marker>
          <c:dPt>
            <c:idx val="30"/>
            <c:bubble3D val="0"/>
            <c:spPr>
              <a:ln w="34925">
                <a:solidFill>
                  <a:schemeClr val="tx1">
                    <a:lumMod val="50000"/>
                    <a:lumOff val="50000"/>
                  </a:schemeClr>
                </a:solidFill>
              </a:ln>
            </c:spPr>
            <c:extLst>
              <c:ext xmlns:c16="http://schemas.microsoft.com/office/drawing/2014/chart" uri="{C3380CC4-5D6E-409C-BE32-E72D297353CC}">
                <c16:uniqueId val="{00000001-81DE-4E6B-A11A-5BAEA3A067D3}"/>
              </c:ext>
            </c:extLst>
          </c:dPt>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'AS-PSZ'!$B$33:$B$88</c:f>
              <c:numCache>
                <c:formatCode>0.000</c:formatCode>
                <c:ptCount val="56"/>
                <c:pt idx="0">
                  <c:v>0.1103860864630547</c:v>
                </c:pt>
                <c:pt idx="1">
                  <c:v>0.11081719513306594</c:v>
                </c:pt>
                <c:pt idx="2">
                  <c:v>0.11120373480640794</c:v>
                </c:pt>
                <c:pt idx="3">
                  <c:v>0.11305834004238841</c:v>
                </c:pt>
                <c:pt idx="4">
                  <c:v>0.1146899307735081</c:v>
                </c:pt>
                <c:pt idx="5">
                  <c:v>0.11494324669163405</c:v>
                </c:pt>
                <c:pt idx="6">
                  <c:v>0.11515736868552763</c:v>
                </c:pt>
                <c:pt idx="7">
                  <c:v>0.11224971747213815</c:v>
                </c:pt>
                <c:pt idx="8">
                  <c:v>0.11145129761914908</c:v>
                </c:pt>
                <c:pt idx="9">
                  <c:v>0.10106026471086935</c:v>
                </c:pt>
                <c:pt idx="10">
                  <c:v>9.3299155800116204E-2</c:v>
                </c:pt>
                <c:pt idx="11">
                  <c:v>9.6309616480635699E-2</c:v>
                </c:pt>
                <c:pt idx="12">
                  <c:v>9.8115968640821435E-2</c:v>
                </c:pt>
                <c:pt idx="13">
                  <c:v>9.7143648904541954E-2</c:v>
                </c:pt>
                <c:pt idx="14">
                  <c:v>9.3850207684448211E-2</c:v>
                </c:pt>
                <c:pt idx="15">
                  <c:v>9.4064651760773887E-2</c:v>
                </c:pt>
                <c:pt idx="16">
                  <c:v>9.4291204392316835E-2</c:v>
                </c:pt>
                <c:pt idx="17">
                  <c:v>9.4899274095405453E-2</c:v>
                </c:pt>
                <c:pt idx="18">
                  <c:v>9.3930708108198674E-2</c:v>
                </c:pt>
                <c:pt idx="19">
                  <c:v>9.4899986792237198E-2</c:v>
                </c:pt>
                <c:pt idx="20">
                  <c:v>9.261465973160031E-2</c:v>
                </c:pt>
                <c:pt idx="21">
                  <c:v>8.9262196264253163E-2</c:v>
                </c:pt>
                <c:pt idx="22">
                  <c:v>9.0401597762518424E-2</c:v>
                </c:pt>
                <c:pt idx="23">
                  <c:v>9.2487534110957156E-2</c:v>
                </c:pt>
                <c:pt idx="24">
                  <c:v>9.5430599975374134E-2</c:v>
                </c:pt>
                <c:pt idx="25">
                  <c:v>9.5622856413381044E-2</c:v>
                </c:pt>
                <c:pt idx="26">
                  <c:v>9.2931372728020101E-2</c:v>
                </c:pt>
                <c:pt idx="27">
                  <c:v>9.6691378643522452E-2</c:v>
                </c:pt>
                <c:pt idx="28">
                  <c:v>0.11618417948029981</c:v>
                </c:pt>
                <c:pt idx="29">
                  <c:v>0.11126510038595104</c:v>
                </c:pt>
                <c:pt idx="30">
                  <c:v>0.11287840931465051</c:v>
                </c:pt>
                <c:pt idx="31">
                  <c:v>0.10924309169780609</c:v>
                </c:pt>
                <c:pt idx="32">
                  <c:v>0.11597736769774794</c:v>
                </c:pt>
                <c:pt idx="33">
                  <c:v>0.10954075171346821</c:v>
                </c:pt>
                <c:pt idx="34">
                  <c:v>0.10947565686902427</c:v>
                </c:pt>
                <c:pt idx="35">
                  <c:v>0.11512130249241838</c:v>
                </c:pt>
                <c:pt idx="36">
                  <c:v>0.11931018728926303</c:v>
                </c:pt>
                <c:pt idx="37">
                  <c:v>0.12490294670435617</c:v>
                </c:pt>
                <c:pt idx="38">
                  <c:v>0.12637675646198396</c:v>
                </c:pt>
                <c:pt idx="39">
                  <c:v>0.13162035713692485</c:v>
                </c:pt>
                <c:pt idx="40">
                  <c:v>0.13670178501652119</c:v>
                </c:pt>
                <c:pt idx="41">
                  <c:v>0.12713426863166885</c:v>
                </c:pt>
                <c:pt idx="42">
                  <c:v>0.12068197568424517</c:v>
                </c:pt>
                <c:pt idx="43">
                  <c:v>0.12377478129489432</c:v>
                </c:pt>
                <c:pt idx="44">
                  <c:v>0.13260924234253701</c:v>
                </c:pt>
                <c:pt idx="45">
                  <c:v>0.14257478164468423</c:v>
                </c:pt>
                <c:pt idx="46">
                  <c:v>0.14696344047345955</c:v>
                </c:pt>
                <c:pt idx="47">
                  <c:v>0.14610594510750965</c:v>
                </c:pt>
                <c:pt idx="48">
                  <c:v>0.13955021491106612</c:v>
                </c:pt>
                <c:pt idx="49">
                  <c:v>0.13091121874891942</c:v>
                </c:pt>
                <c:pt idx="50">
                  <c:v>0.14296488171438282</c:v>
                </c:pt>
                <c:pt idx="51">
                  <c:v>0.13842295139515765</c:v>
                </c:pt>
                <c:pt idx="52">
                  <c:v>0.15229122380983121</c:v>
                </c:pt>
                <c:pt idx="53">
                  <c:v>0.13896760061229452</c:v>
                </c:pt>
                <c:pt idx="54">
                  <c:v>0.14277984870529348</c:v>
                </c:pt>
                <c:pt idx="55">
                  <c:v>0.14118367565625728</c:v>
                </c:pt>
              </c:numCache>
            </c:numRef>
          </c:val>
          <c:smooth val="0"/>
          <c:extLst>
            <c:ext xmlns:c16="http://schemas.microsoft.com/office/drawing/2014/chart" uri="{C3380CC4-5D6E-409C-BE32-E72D297353CC}">
              <c16:uniqueId val="{00000002-81DE-4E6B-A11A-5BAEA3A067D3}"/>
            </c:ext>
          </c:extLst>
        </c:ser>
        <c:ser>
          <c:idx val="2"/>
          <c:order val="1"/>
          <c:tx>
            <c:strRef>
              <c:f>'AS-PSZ'!$C$32</c:f>
              <c:strCache>
                <c:ptCount val="1"/>
                <c:pt idx="0">
                  <c:v>PSZ      pre-tax income</c:v>
                </c:pt>
              </c:strCache>
            </c:strRef>
          </c:tx>
          <c:spPr>
            <a:ln w="34925">
              <a:solidFill>
                <a:schemeClr val="tx1">
                  <a:lumMod val="50000"/>
                  <a:lumOff val="50000"/>
                </a:schemeClr>
              </a:solidFill>
              <a:prstDash val="sysDash"/>
            </a:ln>
          </c:spPr>
          <c:marker>
            <c:symbol val="none"/>
          </c:marker>
          <c:val>
            <c:numRef>
              <c:f>'AS-PSZ'!$C$33:$C$87</c:f>
              <c:numCache>
                <c:formatCode>0.000</c:formatCode>
                <c:ptCount val="55"/>
                <c:pt idx="0">
                  <c:v>0.12591519166871309</c:v>
                </c:pt>
                <c:pt idx="1">
                  <c:v>0.12453469169407759</c:v>
                </c:pt>
                <c:pt idx="2">
                  <c:v>0.12573906779289246</c:v>
                </c:pt>
                <c:pt idx="3">
                  <c:v>0.127462238073349</c:v>
                </c:pt>
                <c:pt idx="4">
                  <c:v>0.12919537723064423</c:v>
                </c:pt>
                <c:pt idx="5">
                  <c:v>0.127784363925457</c:v>
                </c:pt>
                <c:pt idx="6">
                  <c:v>0.12638157606124878</c:v>
                </c:pt>
                <c:pt idx="7">
                  <c:v>0.12336727976799011</c:v>
                </c:pt>
                <c:pt idx="8">
                  <c:v>0.12171453237533569</c:v>
                </c:pt>
                <c:pt idx="9">
                  <c:v>0.1149782408028841</c:v>
                </c:pt>
                <c:pt idx="10">
                  <c:v>0.11042817542329431</c:v>
                </c:pt>
                <c:pt idx="11">
                  <c:v>0.11082132125739008</c:v>
                </c:pt>
                <c:pt idx="12">
                  <c:v>0.11084715268225409</c:v>
                </c:pt>
                <c:pt idx="13">
                  <c:v>0.10920314674876863</c:v>
                </c:pt>
                <c:pt idx="14">
                  <c:v>0.10653001488572045</c:v>
                </c:pt>
                <c:pt idx="15">
                  <c:v>0.10555587813587408</c:v>
                </c:pt>
                <c:pt idx="16">
                  <c:v>0.10529308792285974</c:v>
                </c:pt>
                <c:pt idx="17">
                  <c:v>0.10665341100676073</c:v>
                </c:pt>
                <c:pt idx="18">
                  <c:v>0.10769409781094197</c:v>
                </c:pt>
                <c:pt idx="19">
                  <c:v>0.11153456568717957</c:v>
                </c:pt>
                <c:pt idx="20">
                  <c:v>0.10670077055692673</c:v>
                </c:pt>
                <c:pt idx="21">
                  <c:v>0.11048658937215805</c:v>
                </c:pt>
                <c:pt idx="22">
                  <c:v>0.1126394122838974</c:v>
                </c:pt>
                <c:pt idx="23">
                  <c:v>0.11513808369636536</c:v>
                </c:pt>
                <c:pt idx="24">
                  <c:v>0.12498427182435989</c:v>
                </c:pt>
                <c:pt idx="25">
                  <c:v>0.12553958594799042</c:v>
                </c:pt>
                <c:pt idx="26">
                  <c:v>0.12209108471870422</c:v>
                </c:pt>
                <c:pt idx="27">
                  <c:v>0.13306523859500885</c:v>
                </c:pt>
                <c:pt idx="28">
                  <c:v>0.14876338839530945</c:v>
                </c:pt>
                <c:pt idx="29">
                  <c:v>0.1446424275636673</c:v>
                </c:pt>
                <c:pt idx="30">
                  <c:v>0.14542049169540405</c:v>
                </c:pt>
                <c:pt idx="31">
                  <c:v>0.13891473412513733</c:v>
                </c:pt>
                <c:pt idx="32">
                  <c:v>0.15014225244522095</c:v>
                </c:pt>
                <c:pt idx="33">
                  <c:v>0.14641934633255005</c:v>
                </c:pt>
                <c:pt idx="34">
                  <c:v>0.14685395359992981</c:v>
                </c:pt>
                <c:pt idx="35">
                  <c:v>0.15284636616706848</c:v>
                </c:pt>
                <c:pt idx="36">
                  <c:v>0.15964031219482422</c:v>
                </c:pt>
                <c:pt idx="37">
                  <c:v>0.16627532243728638</c:v>
                </c:pt>
                <c:pt idx="38">
                  <c:v>0.16923791170120239</c:v>
                </c:pt>
                <c:pt idx="39">
                  <c:v>0.17707523703575134</c:v>
                </c:pt>
                <c:pt idx="40">
                  <c:v>0.18267017602920532</c:v>
                </c:pt>
                <c:pt idx="41">
                  <c:v>0.17269401252269745</c:v>
                </c:pt>
                <c:pt idx="42">
                  <c:v>0.17056876420974731</c:v>
                </c:pt>
                <c:pt idx="43">
                  <c:v>0.17203257977962494</c:v>
                </c:pt>
                <c:pt idx="44">
                  <c:v>0.18320697546005249</c:v>
                </c:pt>
                <c:pt idx="45">
                  <c:v>0.19373923540115356</c:v>
                </c:pt>
                <c:pt idx="46">
                  <c:v>0.20098753273487091</c:v>
                </c:pt>
                <c:pt idx="47">
                  <c:v>0.19863876700401306</c:v>
                </c:pt>
                <c:pt idx="48">
                  <c:v>0.19521696865558624</c:v>
                </c:pt>
                <c:pt idx="49">
                  <c:v>0.18539862334728241</c:v>
                </c:pt>
                <c:pt idx="50">
                  <c:v>0.19798023998737335</c:v>
                </c:pt>
                <c:pt idx="51">
                  <c:v>0.19600512087345123</c:v>
                </c:pt>
                <c:pt idx="52">
                  <c:v>0.20779828727245331</c:v>
                </c:pt>
                <c:pt idx="53">
                  <c:v>0.1959569901227951</c:v>
                </c:pt>
                <c:pt idx="54">
                  <c:v>0.20195885002613068</c:v>
                </c:pt>
              </c:numCache>
            </c:numRef>
          </c:val>
          <c:smooth val="0"/>
          <c:extLst>
            <c:ext xmlns:c16="http://schemas.microsoft.com/office/drawing/2014/chart" uri="{C3380CC4-5D6E-409C-BE32-E72D297353CC}">
              <c16:uniqueId val="{00000003-81DE-4E6B-A11A-5BAEA3A067D3}"/>
            </c:ext>
          </c:extLst>
        </c:ser>
        <c:dLbls>
          <c:showLegendKey val="0"/>
          <c:showVal val="0"/>
          <c:showCatName val="0"/>
          <c:showSerName val="0"/>
          <c:showPercent val="0"/>
          <c:showBubbleSize val="0"/>
        </c:dLbls>
        <c:smooth val="0"/>
        <c:axId val="955399624"/>
        <c:axId val="955400016"/>
      </c:lineChart>
      <c:catAx>
        <c:axId val="955399624"/>
        <c:scaling>
          <c:orientation val="minMax"/>
        </c:scaling>
        <c:delete val="0"/>
        <c:axPos val="b"/>
        <c:majorGridlines>
          <c:spPr>
            <a:ln w="3175">
              <a:solidFill>
                <a:schemeClr val="bg1">
                  <a:lumMod val="75000"/>
                </a:schemeClr>
              </a:solidFill>
              <a:prstDash val="sysDash"/>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955400016"/>
        <c:crossesAt val="0"/>
        <c:auto val="1"/>
        <c:lblAlgn val="ctr"/>
        <c:lblOffset val="50"/>
        <c:tickLblSkip val="10"/>
        <c:tickMarkSkip val="10"/>
        <c:noMultiLvlLbl val="0"/>
      </c:catAx>
      <c:valAx>
        <c:axId val="955400016"/>
        <c:scaling>
          <c:orientation val="minMax"/>
          <c:max val="0.21000000000000002"/>
          <c:min val="0"/>
        </c:scaling>
        <c:delete val="0"/>
        <c:axPos val="l"/>
        <c:majorGridlines>
          <c:spPr>
            <a:ln w="3175">
              <a:solidFill>
                <a:srgbClr val="C0C0C0"/>
              </a:solidFill>
              <a:prstDash val="sysDash"/>
            </a:ln>
          </c:spPr>
        </c:majorGridlines>
        <c:title>
          <c:tx>
            <c:rich>
              <a:bodyPr/>
              <a:lstStyle/>
              <a:p>
                <a:pPr>
                  <a:defRPr sz="1200" b="1" i="0" u="none" strike="noStrike" baseline="0">
                    <a:solidFill>
                      <a:schemeClr val="tx1"/>
                    </a:solidFill>
                    <a:latin typeface="Arial"/>
                    <a:ea typeface="Arial"/>
                    <a:cs typeface="Arial"/>
                  </a:defRPr>
                </a:pPr>
                <a:r>
                  <a:rPr lang="en-US" sz="1400" b="0">
                    <a:solidFill>
                      <a:schemeClr val="tx1"/>
                    </a:solidFill>
                  </a:rPr>
                  <a:t>Top</a:t>
                </a:r>
                <a:r>
                  <a:rPr lang="en-US" sz="1400" b="0" baseline="0">
                    <a:solidFill>
                      <a:schemeClr val="tx1"/>
                    </a:solidFill>
                  </a:rPr>
                  <a:t> 1% national income share</a:t>
                </a:r>
                <a:endParaRPr lang="en-US" sz="1400" b="0">
                  <a:solidFill>
                    <a:schemeClr val="tx1"/>
                  </a:solidFill>
                </a:endParaRPr>
              </a:p>
            </c:rich>
          </c:tx>
          <c:layout>
            <c:manualLayout>
              <c:xMode val="edge"/>
              <c:yMode val="edge"/>
              <c:x val="4.6073024023323131E-3"/>
              <c:y val="0.23124658274264573"/>
            </c:manualLayout>
          </c:layout>
          <c:overlay val="0"/>
          <c:spPr>
            <a:noFill/>
            <a:ln w="25400">
              <a:noFill/>
            </a:ln>
          </c:spPr>
        </c:title>
        <c:numFmt formatCode="0%" sourceLinked="0"/>
        <c:majorTickMark val="out"/>
        <c:minorTickMark val="out"/>
        <c:tickLblPos val="nextTo"/>
        <c:spPr>
          <a:ln/>
        </c:spPr>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955399624"/>
        <c:crosses val="autoZero"/>
        <c:crossBetween val="midCat"/>
        <c:majorUnit val="4.0000000000000008E-2"/>
        <c:minorUnit val="1.0000000000000002E-2"/>
      </c:valAx>
      <c:spPr>
        <a:noFill/>
        <a:ln>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horizontalDpi="12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a:t>After-tax/transfer income</a:t>
            </a:r>
          </a:p>
        </c:rich>
      </c:tx>
      <c:layout>
        <c:manualLayout>
          <c:xMode val="edge"/>
          <c:yMode val="edge"/>
          <c:x val="0.31864270476330864"/>
          <c:y val="0"/>
        </c:manualLayout>
      </c:layout>
      <c:overlay val="0"/>
    </c:title>
    <c:autoTitleDeleted val="0"/>
    <c:plotArea>
      <c:layout>
        <c:manualLayout>
          <c:layoutTarget val="inner"/>
          <c:xMode val="edge"/>
          <c:yMode val="edge"/>
          <c:x val="0.1180743914809609"/>
          <c:y val="6.323767741090576E-2"/>
          <c:w val="0.84375980369317738"/>
          <c:h val="0.8553754481313538"/>
        </c:manualLayout>
      </c:layout>
      <c:lineChart>
        <c:grouping val="standard"/>
        <c:varyColors val="0"/>
        <c:ser>
          <c:idx val="0"/>
          <c:order val="0"/>
          <c:tx>
            <c:strRef>
              <c:f>'AS-PSZ'!$D$32</c:f>
              <c:strCache>
                <c:ptCount val="1"/>
                <c:pt idx="0">
                  <c:v>Auten-Splinter      after-tax/transfer income</c:v>
                </c:pt>
              </c:strCache>
            </c:strRef>
          </c:tx>
          <c:spPr>
            <a:ln w="34925">
              <a:solidFill>
                <a:schemeClr val="tx1"/>
              </a:solidFill>
            </a:ln>
          </c:spPr>
          <c:marker>
            <c:symbol val="none"/>
          </c:marker>
          <c:cat>
            <c:numRef>
              <c:f>TopRates!$A$35:$A$90</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f>'AS-PSZ'!$D$33:$D$88</c:f>
              <c:numCache>
                <c:formatCode>0.000</c:formatCode>
                <c:ptCount val="56"/>
                <c:pt idx="0">
                  <c:v>7.8989479518218247E-2</c:v>
                </c:pt>
                <c:pt idx="1">
                  <c:v>8.1199464095742274E-2</c:v>
                </c:pt>
                <c:pt idx="2">
                  <c:v>8.3180970305290119E-2</c:v>
                </c:pt>
                <c:pt idx="3">
                  <c:v>8.4699843262851141E-2</c:v>
                </c:pt>
                <c:pt idx="4">
                  <c:v>8.6036076453784915E-2</c:v>
                </c:pt>
                <c:pt idx="5">
                  <c:v>8.7343239886431404E-2</c:v>
                </c:pt>
                <c:pt idx="6">
                  <c:v>8.8448156715799003E-2</c:v>
                </c:pt>
                <c:pt idx="7">
                  <c:v>8.153302970705105E-2</c:v>
                </c:pt>
                <c:pt idx="8">
                  <c:v>7.9426378845157936E-2</c:v>
                </c:pt>
                <c:pt idx="9">
                  <c:v>7.2454336341204142E-2</c:v>
                </c:pt>
                <c:pt idx="10">
                  <c:v>6.5568941024082714E-2</c:v>
                </c:pt>
                <c:pt idx="11">
                  <c:v>6.7289153268485863E-2</c:v>
                </c:pt>
                <c:pt idx="12">
                  <c:v>6.9600404183633544E-2</c:v>
                </c:pt>
                <c:pt idx="13">
                  <c:v>7.3304543140487885E-2</c:v>
                </c:pt>
                <c:pt idx="14">
                  <c:v>7.0153054150191477E-2</c:v>
                </c:pt>
                <c:pt idx="15">
                  <c:v>6.7785973094478993E-2</c:v>
                </c:pt>
                <c:pt idx="16">
                  <c:v>6.8293424459802965E-2</c:v>
                </c:pt>
                <c:pt idx="17">
                  <c:v>7.1347738673522759E-2</c:v>
                </c:pt>
                <c:pt idx="18">
                  <c:v>7.2830273756297539E-2</c:v>
                </c:pt>
                <c:pt idx="19">
                  <c:v>7.2139807023017671E-2</c:v>
                </c:pt>
                <c:pt idx="20">
                  <c:v>6.7709847776369403E-2</c:v>
                </c:pt>
                <c:pt idx="21">
                  <c:v>6.7240971676688424E-2</c:v>
                </c:pt>
                <c:pt idx="22">
                  <c:v>6.5611154786142545E-2</c:v>
                </c:pt>
                <c:pt idx="23">
                  <c:v>6.6815370630912127E-2</c:v>
                </c:pt>
                <c:pt idx="24">
                  <c:v>7.2297376537959604E-2</c:v>
                </c:pt>
                <c:pt idx="25">
                  <c:v>7.0868369231104497E-2</c:v>
                </c:pt>
                <c:pt idx="26">
                  <c:v>6.6271363796234981E-2</c:v>
                </c:pt>
                <c:pt idx="27">
                  <c:v>7.0054384975182071E-2</c:v>
                </c:pt>
                <c:pt idx="28">
                  <c:v>8.7459750123910995E-2</c:v>
                </c:pt>
                <c:pt idx="29">
                  <c:v>8.2664002007293388E-2</c:v>
                </c:pt>
                <c:pt idx="30">
                  <c:v>8.3336941022029556E-2</c:v>
                </c:pt>
                <c:pt idx="31">
                  <c:v>7.7543395194042242E-2</c:v>
                </c:pt>
                <c:pt idx="32">
                  <c:v>7.9735921906976981E-2</c:v>
                </c:pt>
                <c:pt idx="33">
                  <c:v>7.2809681793638795E-2</c:v>
                </c:pt>
                <c:pt idx="34">
                  <c:v>7.3669655385035615E-2</c:v>
                </c:pt>
                <c:pt idx="35">
                  <c:v>7.7604961237693143E-2</c:v>
                </c:pt>
                <c:pt idx="36">
                  <c:v>8.1103190969653641E-2</c:v>
                </c:pt>
                <c:pt idx="37">
                  <c:v>8.5504586668831761E-2</c:v>
                </c:pt>
                <c:pt idx="38">
                  <c:v>8.6803083366503303E-2</c:v>
                </c:pt>
                <c:pt idx="39">
                  <c:v>9.06087050726571E-2</c:v>
                </c:pt>
                <c:pt idx="40">
                  <c:v>9.4509605359795038E-2</c:v>
                </c:pt>
                <c:pt idx="41">
                  <c:v>8.6020749470970284E-2</c:v>
                </c:pt>
                <c:pt idx="42">
                  <c:v>8.036672533413558E-2</c:v>
                </c:pt>
                <c:pt idx="43">
                  <c:v>8.3090076888733974E-2</c:v>
                </c:pt>
                <c:pt idx="44">
                  <c:v>8.9180091516531806E-2</c:v>
                </c:pt>
                <c:pt idx="45">
                  <c:v>9.5123410492338856E-2</c:v>
                </c:pt>
                <c:pt idx="46">
                  <c:v>9.8223339611121438E-2</c:v>
                </c:pt>
                <c:pt idx="47">
                  <c:v>9.4563324470752594E-2</c:v>
                </c:pt>
                <c:pt idx="48">
                  <c:v>8.4723553346400554E-2</c:v>
                </c:pt>
                <c:pt idx="49">
                  <c:v>7.7804968638845548E-2</c:v>
                </c:pt>
                <c:pt idx="50">
                  <c:v>8.5720370581185562E-2</c:v>
                </c:pt>
                <c:pt idx="51">
                  <c:v>8.1359490192568745E-2</c:v>
                </c:pt>
                <c:pt idx="52">
                  <c:v>9.3432484478077574E-2</c:v>
                </c:pt>
                <c:pt idx="53">
                  <c:v>8.280797718239509E-2</c:v>
                </c:pt>
                <c:pt idx="54">
                  <c:v>8.6381387551909522E-2</c:v>
                </c:pt>
                <c:pt idx="55">
                  <c:v>8.5472598105556033E-2</c:v>
                </c:pt>
              </c:numCache>
            </c:numRef>
          </c:val>
          <c:smooth val="0"/>
          <c:extLst>
            <c:ext xmlns:c16="http://schemas.microsoft.com/office/drawing/2014/chart" uri="{C3380CC4-5D6E-409C-BE32-E72D297353CC}">
              <c16:uniqueId val="{00000000-79FB-47B7-B459-59089A8ADEC5}"/>
            </c:ext>
          </c:extLst>
        </c:ser>
        <c:ser>
          <c:idx val="2"/>
          <c:order val="1"/>
          <c:tx>
            <c:strRef>
              <c:f>'AS-PSZ'!$E$32</c:f>
              <c:strCache>
                <c:ptCount val="1"/>
                <c:pt idx="0">
                  <c:v>PSZ                                after-tax/transfer      income</c:v>
                </c:pt>
              </c:strCache>
            </c:strRef>
          </c:tx>
          <c:spPr>
            <a:ln w="34925">
              <a:solidFill>
                <a:schemeClr val="tx1"/>
              </a:solidFill>
              <a:prstDash val="sysDash"/>
            </a:ln>
          </c:spPr>
          <c:marker>
            <c:symbol val="none"/>
          </c:marker>
          <c:val>
            <c:numRef>
              <c:f>'AS-PSZ'!$E$33:$E$87</c:f>
              <c:numCache>
                <c:formatCode>0.000</c:formatCode>
                <c:ptCount val="55"/>
                <c:pt idx="0">
                  <c:v>0.10015657326110061</c:v>
                </c:pt>
                <c:pt idx="1">
                  <c:v>9.6557325937502436E-2</c:v>
                </c:pt>
                <c:pt idx="2">
                  <c:v>0.10066854953765869</c:v>
                </c:pt>
                <c:pt idx="3">
                  <c:v>0.10268303379416466</c:v>
                </c:pt>
                <c:pt idx="4">
                  <c:v>0.10469751805067062</c:v>
                </c:pt>
                <c:pt idx="5">
                  <c:v>0.10321642458438873</c:v>
                </c:pt>
                <c:pt idx="6">
                  <c:v>0.10173679143190384</c:v>
                </c:pt>
                <c:pt idx="7">
                  <c:v>9.605623222887516E-2</c:v>
                </c:pt>
                <c:pt idx="8">
                  <c:v>9.2759302351623774E-2</c:v>
                </c:pt>
                <c:pt idx="9">
                  <c:v>8.7514247396029532E-2</c:v>
                </c:pt>
                <c:pt idx="10">
                  <c:v>8.4887352684745565E-2</c:v>
                </c:pt>
                <c:pt idx="11">
                  <c:v>8.5458639288845006E-2</c:v>
                </c:pt>
                <c:pt idx="12">
                  <c:v>8.6487888178453431E-2</c:v>
                </c:pt>
                <c:pt idx="13">
                  <c:v>8.6489023362901207E-2</c:v>
                </c:pt>
                <c:pt idx="14">
                  <c:v>8.4209321462935804E-2</c:v>
                </c:pt>
                <c:pt idx="15">
                  <c:v>8.4134438639836162E-2</c:v>
                </c:pt>
                <c:pt idx="16">
                  <c:v>8.3880229295779429E-2</c:v>
                </c:pt>
                <c:pt idx="17">
                  <c:v>8.5985069722307017E-2</c:v>
                </c:pt>
                <c:pt idx="18">
                  <c:v>8.8024218939337207E-2</c:v>
                </c:pt>
                <c:pt idx="19">
                  <c:v>9.1394543647766113E-2</c:v>
                </c:pt>
                <c:pt idx="20">
                  <c:v>8.5684642195701599E-2</c:v>
                </c:pt>
                <c:pt idx="21">
                  <c:v>9.2760540544986725E-2</c:v>
                </c:pt>
                <c:pt idx="22">
                  <c:v>9.415377676486969E-2</c:v>
                </c:pt>
                <c:pt idx="23">
                  <c:v>9.7093850374221802E-2</c:v>
                </c:pt>
                <c:pt idx="24">
                  <c:v>0.10806571692228317</c:v>
                </c:pt>
                <c:pt idx="25">
                  <c:v>0.10700137913227081</c:v>
                </c:pt>
                <c:pt idx="26">
                  <c:v>9.9708005785942078E-2</c:v>
                </c:pt>
                <c:pt idx="27">
                  <c:v>0.10979178547859192</c:v>
                </c:pt>
                <c:pt idx="28">
                  <c:v>0.12418262660503387</c:v>
                </c:pt>
                <c:pt idx="29">
                  <c:v>0.12061177939176559</c:v>
                </c:pt>
                <c:pt idx="30">
                  <c:v>0.1208227202296257</c:v>
                </c:pt>
                <c:pt idx="31">
                  <c:v>0.11496724188327789</c:v>
                </c:pt>
                <c:pt idx="32">
                  <c:v>0.12335435301065445</c:v>
                </c:pt>
                <c:pt idx="33">
                  <c:v>0.11723674833774567</c:v>
                </c:pt>
                <c:pt idx="34">
                  <c:v>0.1162799745798111</c:v>
                </c:pt>
                <c:pt idx="35">
                  <c:v>0.12045539170503616</c:v>
                </c:pt>
                <c:pt idx="36">
                  <c:v>0.12473166733980179</c:v>
                </c:pt>
                <c:pt idx="37">
                  <c:v>0.12977787852287292</c:v>
                </c:pt>
                <c:pt idx="38">
                  <c:v>0.13113458454608917</c:v>
                </c:pt>
                <c:pt idx="39">
                  <c:v>0.13691259920597076</c:v>
                </c:pt>
                <c:pt idx="40">
                  <c:v>0.14076106250286102</c:v>
                </c:pt>
                <c:pt idx="41">
                  <c:v>0.1376899778842926</c:v>
                </c:pt>
                <c:pt idx="42">
                  <c:v>0.13940544426441193</c:v>
                </c:pt>
                <c:pt idx="43">
                  <c:v>0.14093117415904999</c:v>
                </c:pt>
                <c:pt idx="44">
                  <c:v>0.14785221219062805</c:v>
                </c:pt>
                <c:pt idx="45">
                  <c:v>0.15258103609085083</c:v>
                </c:pt>
                <c:pt idx="46">
                  <c:v>0.15777617692947388</c:v>
                </c:pt>
                <c:pt idx="47">
                  <c:v>0.15263952314853668</c:v>
                </c:pt>
                <c:pt idx="48">
                  <c:v>0.15322943031787872</c:v>
                </c:pt>
                <c:pt idx="49">
                  <c:v>0.15093521773815155</c:v>
                </c:pt>
                <c:pt idx="50">
                  <c:v>0.15936015546321869</c:v>
                </c:pt>
                <c:pt idx="51">
                  <c:v>0.15827284753322601</c:v>
                </c:pt>
                <c:pt idx="52">
                  <c:v>0.16669024527072906</c:v>
                </c:pt>
                <c:pt idx="53">
                  <c:v>0.15344133973121643</c:v>
                </c:pt>
                <c:pt idx="54">
                  <c:v>0.15664321184158325</c:v>
                </c:pt>
              </c:numCache>
            </c:numRef>
          </c:val>
          <c:smooth val="0"/>
          <c:extLst>
            <c:ext xmlns:c16="http://schemas.microsoft.com/office/drawing/2014/chart" uri="{C3380CC4-5D6E-409C-BE32-E72D297353CC}">
              <c16:uniqueId val="{00000001-79FB-47B7-B459-59089A8ADEC5}"/>
            </c:ext>
          </c:extLst>
        </c:ser>
        <c:dLbls>
          <c:showLegendKey val="0"/>
          <c:showVal val="0"/>
          <c:showCatName val="0"/>
          <c:showSerName val="0"/>
          <c:showPercent val="0"/>
          <c:showBubbleSize val="0"/>
        </c:dLbls>
        <c:smooth val="0"/>
        <c:axId val="1038220096"/>
        <c:axId val="1038216960"/>
      </c:lineChart>
      <c:catAx>
        <c:axId val="1038220096"/>
        <c:scaling>
          <c:orientation val="minMax"/>
        </c:scaling>
        <c:delete val="0"/>
        <c:axPos val="b"/>
        <c:majorGridlines>
          <c:spPr>
            <a:ln w="3175">
              <a:solidFill>
                <a:schemeClr val="bg1">
                  <a:lumMod val="75000"/>
                </a:schemeClr>
              </a:solidFill>
              <a:prstDash val="sysDash"/>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1038216960"/>
        <c:crossesAt val="0"/>
        <c:auto val="1"/>
        <c:lblAlgn val="ctr"/>
        <c:lblOffset val="50"/>
        <c:tickLblSkip val="10"/>
        <c:tickMarkSkip val="10"/>
        <c:noMultiLvlLbl val="0"/>
      </c:catAx>
      <c:valAx>
        <c:axId val="1038216960"/>
        <c:scaling>
          <c:orientation val="minMax"/>
          <c:max val="0.21000000000000002"/>
          <c:min val="0"/>
        </c:scaling>
        <c:delete val="0"/>
        <c:axPos val="l"/>
        <c:majorGridlines>
          <c:spPr>
            <a:ln w="3175">
              <a:solidFill>
                <a:srgbClr val="C0C0C0"/>
              </a:solidFill>
              <a:prstDash val="sysDash"/>
            </a:ln>
          </c:spPr>
        </c:majorGridlines>
        <c:title>
          <c:tx>
            <c:rich>
              <a:bodyPr/>
              <a:lstStyle/>
              <a:p>
                <a:pPr>
                  <a:defRPr sz="1200" b="1" i="0" u="none" strike="noStrike" baseline="0">
                    <a:solidFill>
                      <a:schemeClr val="tx1"/>
                    </a:solidFill>
                    <a:latin typeface="Arial"/>
                    <a:ea typeface="Arial"/>
                    <a:cs typeface="Arial"/>
                  </a:defRPr>
                </a:pPr>
                <a:r>
                  <a:rPr lang="en-US" sz="1400" b="0">
                    <a:solidFill>
                      <a:schemeClr val="tx1"/>
                    </a:solidFill>
                  </a:rPr>
                  <a:t>Top</a:t>
                </a:r>
                <a:r>
                  <a:rPr lang="en-US" sz="1400" b="0" baseline="0">
                    <a:solidFill>
                      <a:schemeClr val="tx1"/>
                    </a:solidFill>
                  </a:rPr>
                  <a:t> 1% national income share</a:t>
                </a:r>
                <a:endParaRPr lang="en-US" sz="1400" b="0">
                  <a:solidFill>
                    <a:schemeClr val="tx1"/>
                  </a:solidFill>
                </a:endParaRPr>
              </a:p>
            </c:rich>
          </c:tx>
          <c:layout>
            <c:manualLayout>
              <c:xMode val="edge"/>
              <c:yMode val="edge"/>
              <c:x val="4.6073024023323131E-3"/>
              <c:y val="0.23124658274264573"/>
            </c:manualLayout>
          </c:layout>
          <c:overlay val="0"/>
          <c:spPr>
            <a:noFill/>
            <a:ln w="25400">
              <a:noFill/>
            </a:ln>
          </c:spPr>
        </c:title>
        <c:numFmt formatCode="0%" sourceLinked="0"/>
        <c:majorTickMark val="out"/>
        <c:minorTickMark val="out"/>
        <c:tickLblPos val="nextTo"/>
        <c:spPr>
          <a:ln/>
        </c:spPr>
        <c:txPr>
          <a:bodyPr rot="0" vert="horz"/>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1038220096"/>
        <c:crosses val="autoZero"/>
        <c:crossBetween val="midCat"/>
        <c:majorUnit val="4.0000000000000008E-2"/>
        <c:minorUnit val="1.0000000000000002E-2"/>
      </c:valAx>
      <c:spPr>
        <a:noFill/>
        <a:ln>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horizontalDpi="1200" verticalDpi="12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277134972276375"/>
          <c:y val="6.347027020735492E-2"/>
          <c:w val="0.86227135069654759"/>
          <c:h val="0.79549115118924996"/>
        </c:manualLayout>
      </c:layout>
      <c:lineChart>
        <c:grouping val="standard"/>
        <c:varyColors val="0"/>
        <c:ser>
          <c:idx val="1"/>
          <c:order val="0"/>
          <c:tx>
            <c:v>cross-section</c:v>
          </c:tx>
          <c:spPr>
            <a:ln w="34925">
              <a:solidFill>
                <a:schemeClr val="bg1">
                  <a:lumMod val="65000"/>
                </a:schemeClr>
              </a:solidFill>
            </a:ln>
          </c:spPr>
          <c:marker>
            <c:symbol val="none"/>
          </c:marker>
          <c:cat>
            <c:strRef>
              <c:f>[1]F1!$A$34:$A$45</c:f>
              <c:strCache>
                <c:ptCount val="12"/>
                <c:pt idx="0">
                  <c:v>1st decile</c:v>
                </c:pt>
                <c:pt idx="1">
                  <c:v>2nd decile</c:v>
                </c:pt>
                <c:pt idx="2">
                  <c:v>3rd decile</c:v>
                </c:pt>
                <c:pt idx="3">
                  <c:v>4th decile</c:v>
                </c:pt>
                <c:pt idx="4">
                  <c:v>5th decile</c:v>
                </c:pt>
                <c:pt idx="5">
                  <c:v>6th decile</c:v>
                </c:pt>
                <c:pt idx="6">
                  <c:v>7th decile</c:v>
                </c:pt>
                <c:pt idx="7">
                  <c:v>8th decile</c:v>
                </c:pt>
                <c:pt idx="8">
                  <c:v>9th decile</c:v>
                </c:pt>
                <c:pt idx="9">
                  <c:v>P90 to P95</c:v>
                </c:pt>
                <c:pt idx="10">
                  <c:v>P95 to P99</c:v>
                </c:pt>
                <c:pt idx="11">
                  <c:v>Top 1%</c:v>
                </c:pt>
              </c:strCache>
            </c:strRef>
          </c:cat>
          <c:val>
            <c:numRef>
              <c:f>[1]F1!$C$34:$C$45</c:f>
              <c:numCache>
                <c:formatCode>General</c:formatCode>
                <c:ptCount val="12"/>
                <c:pt idx="0">
                  <c:v>-1.3169894519393401E-2</c:v>
                </c:pt>
                <c:pt idx="1">
                  <c:v>-4.6500367619524176E-3</c:v>
                </c:pt>
                <c:pt idx="2">
                  <c:v>6.0453165357298652E-3</c:v>
                </c:pt>
                <c:pt idx="3">
                  <c:v>-6.0318748577454964E-4</c:v>
                </c:pt>
                <c:pt idx="4">
                  <c:v>-2.3225692249038933E-3</c:v>
                </c:pt>
                <c:pt idx="5">
                  <c:v>4.0526237348136469E-4</c:v>
                </c:pt>
                <c:pt idx="6">
                  <c:v>3.525754636006346E-3</c:v>
                </c:pt>
                <c:pt idx="7">
                  <c:v>6.8843014004213686E-3</c:v>
                </c:pt>
                <c:pt idx="8">
                  <c:v>1.1573389895202296E-2</c:v>
                </c:pt>
                <c:pt idx="9">
                  <c:v>1.7721517551392143E-2</c:v>
                </c:pt>
                <c:pt idx="10">
                  <c:v>3.0345101893951381E-2</c:v>
                </c:pt>
                <c:pt idx="11">
                  <c:v>0.10324409981528627</c:v>
                </c:pt>
              </c:numCache>
            </c:numRef>
          </c:val>
          <c:smooth val="0"/>
          <c:extLst>
            <c:ext xmlns:c16="http://schemas.microsoft.com/office/drawing/2014/chart" uri="{C3380CC4-5D6E-409C-BE32-E72D297353CC}">
              <c16:uniqueId val="{00000000-C0B7-4125-869F-C8C3A3FFA6D5}"/>
            </c:ext>
          </c:extLst>
        </c:ser>
        <c:ser>
          <c:idx val="0"/>
          <c:order val="1"/>
          <c:tx>
            <c:v>panel</c:v>
          </c:tx>
          <c:spPr>
            <a:ln w="25400">
              <a:solidFill>
                <a:schemeClr val="tx1"/>
              </a:solidFill>
            </a:ln>
          </c:spPr>
          <c:marker>
            <c:symbol val="none"/>
          </c:marker>
          <c:cat>
            <c:strRef>
              <c:f>[1]F1!$A$34:$A$45</c:f>
              <c:strCache>
                <c:ptCount val="12"/>
                <c:pt idx="0">
                  <c:v>1st decile</c:v>
                </c:pt>
                <c:pt idx="1">
                  <c:v>2nd decile</c:v>
                </c:pt>
                <c:pt idx="2">
                  <c:v>3rd decile</c:v>
                </c:pt>
                <c:pt idx="3">
                  <c:v>4th decile</c:v>
                </c:pt>
                <c:pt idx="4">
                  <c:v>5th decile</c:v>
                </c:pt>
                <c:pt idx="5">
                  <c:v>6th decile</c:v>
                </c:pt>
                <c:pt idx="6">
                  <c:v>7th decile</c:v>
                </c:pt>
                <c:pt idx="7">
                  <c:v>8th decile</c:v>
                </c:pt>
                <c:pt idx="8">
                  <c:v>9th decile</c:v>
                </c:pt>
                <c:pt idx="9">
                  <c:v>P90 to P95</c:v>
                </c:pt>
                <c:pt idx="10">
                  <c:v>P95 to P99</c:v>
                </c:pt>
                <c:pt idx="11">
                  <c:v>Top 1%</c:v>
                </c:pt>
              </c:strCache>
            </c:strRef>
          </c:cat>
          <c:val>
            <c:numRef>
              <c:f>[1]F1!$B$34:$B$45</c:f>
              <c:numCache>
                <c:formatCode>General</c:formatCode>
                <c:ptCount val="12"/>
                <c:pt idx="0">
                  <c:v>0.18562142273888199</c:v>
                </c:pt>
                <c:pt idx="1">
                  <c:v>5.9522384083658536E-2</c:v>
                </c:pt>
                <c:pt idx="2">
                  <c:v>5.9096149734235992E-2</c:v>
                </c:pt>
                <c:pt idx="3">
                  <c:v>5.3521444320131756E-2</c:v>
                </c:pt>
                <c:pt idx="4">
                  <c:v>1.9500154418047172E-2</c:v>
                </c:pt>
                <c:pt idx="5">
                  <c:v>1.1957171616387891E-2</c:v>
                </c:pt>
                <c:pt idx="6">
                  <c:v>9.1628218649448673E-3</c:v>
                </c:pt>
                <c:pt idx="7">
                  <c:v>4.3093946447167464E-3</c:v>
                </c:pt>
                <c:pt idx="8">
                  <c:v>-2.0525961075691162E-3</c:v>
                </c:pt>
                <c:pt idx="9">
                  <c:v>-2.5059181289262245E-3</c:v>
                </c:pt>
                <c:pt idx="10">
                  <c:v>-3.1259058101909794E-3</c:v>
                </c:pt>
                <c:pt idx="11">
                  <c:v>-2.9660375101961942E-3</c:v>
                </c:pt>
              </c:numCache>
            </c:numRef>
          </c:val>
          <c:smooth val="0"/>
          <c:extLst>
            <c:ext xmlns:c16="http://schemas.microsoft.com/office/drawing/2014/chart" uri="{C3380CC4-5D6E-409C-BE32-E72D297353CC}">
              <c16:uniqueId val="{00000001-C0B7-4125-869F-C8C3A3FFA6D5}"/>
            </c:ext>
          </c:extLst>
        </c:ser>
        <c:dLbls>
          <c:showLegendKey val="0"/>
          <c:showVal val="0"/>
          <c:showCatName val="0"/>
          <c:showSerName val="0"/>
          <c:showPercent val="0"/>
          <c:showBubbleSize val="0"/>
        </c:dLbls>
        <c:smooth val="0"/>
        <c:axId val="636226752"/>
        <c:axId val="636227144"/>
      </c:lineChart>
      <c:catAx>
        <c:axId val="636226752"/>
        <c:scaling>
          <c:orientation val="minMax"/>
        </c:scaling>
        <c:delete val="0"/>
        <c:axPos val="b"/>
        <c:title>
          <c:tx>
            <c:rich>
              <a:bodyPr/>
              <a:lstStyle/>
              <a:p>
                <a:pPr>
                  <a:defRPr/>
                </a:pPr>
                <a:r>
                  <a:rPr lang="en-US" sz="1200" b="0" i="0" baseline="0">
                    <a:effectLst/>
                    <a:latin typeface="Arial" panose="020B0604020202020204" pitchFamily="34" charset="0"/>
                    <a:cs typeface="Arial" panose="020B0604020202020204" pitchFamily="34" charset="0"/>
                  </a:rPr>
                  <a:t>Income group in 1980</a:t>
                </a:r>
                <a:endParaRPr lang="en-US" sz="700" b="0">
                  <a:effectLst/>
                  <a:latin typeface="Arial" panose="020B0604020202020204" pitchFamily="34" charset="0"/>
                  <a:cs typeface="Arial" panose="020B0604020202020204" pitchFamily="34" charset="0"/>
                </a:endParaRPr>
              </a:p>
            </c:rich>
          </c:tx>
          <c:layout>
            <c:manualLayout>
              <c:xMode val="edge"/>
              <c:yMode val="edge"/>
              <c:x val="0.42837920179591699"/>
              <c:y val="0.94748142069824415"/>
            </c:manualLayout>
          </c:layout>
          <c:overlay val="0"/>
        </c:title>
        <c:numFmt formatCode="General" sourceLinked="1"/>
        <c:majorTickMark val="out"/>
        <c:minorTickMark val="none"/>
        <c:tickLblPos val="nextTo"/>
        <c:spPr>
          <a:ln>
            <a:solidFill>
              <a:schemeClr val="tx1"/>
            </a:solidFill>
          </a:ln>
        </c:spPr>
        <c:txPr>
          <a:bodyPr rot="0" vert="horz"/>
          <a:lstStyle/>
          <a:p>
            <a:pPr>
              <a:defRPr sz="1050" b="0" i="0" u="none" strike="noStrike" kern="0" spc="-20" baseline="0">
                <a:solidFill>
                  <a:srgbClr val="000000"/>
                </a:solidFill>
                <a:latin typeface="Arial" panose="020B0604020202020204" pitchFamily="34" charset="0"/>
                <a:ea typeface="Arial"/>
                <a:cs typeface="Arial" panose="020B0604020202020204" pitchFamily="34" charset="0"/>
              </a:defRPr>
            </a:pPr>
            <a:endParaRPr lang="en-US"/>
          </a:p>
        </c:txPr>
        <c:crossAx val="636227144"/>
        <c:crossesAt val="-2"/>
        <c:auto val="1"/>
        <c:lblAlgn val="ctr"/>
        <c:lblOffset val="10"/>
        <c:tickMarkSkip val="1"/>
        <c:noMultiLvlLbl val="0"/>
      </c:catAx>
      <c:valAx>
        <c:axId val="636227144"/>
        <c:scaling>
          <c:orientation val="minMax"/>
          <c:max val="0.2"/>
          <c:min val="-4.0000000000000008E-2"/>
        </c:scaling>
        <c:delete val="0"/>
        <c:axPos val="l"/>
        <c:majorGridlines>
          <c:spPr>
            <a:ln>
              <a:solidFill>
                <a:schemeClr val="bg1">
                  <a:lumMod val="75000"/>
                </a:schemeClr>
              </a:solidFill>
              <a:prstDash val="sysDash"/>
            </a:ln>
          </c:spPr>
        </c:majorGridlines>
        <c:title>
          <c:tx>
            <c:rich>
              <a:bodyPr/>
              <a:lstStyle/>
              <a:p>
                <a:pPr>
                  <a:defRPr sz="1200" b="0">
                    <a:latin typeface="Arial" panose="020B0604020202020204" pitchFamily="34" charset="0"/>
                    <a:cs typeface="Arial" panose="020B0604020202020204" pitchFamily="34" charset="0"/>
                  </a:defRPr>
                </a:pPr>
                <a:r>
                  <a:rPr lang="en-US" sz="1200" b="0">
                    <a:latin typeface="Arial" panose="020B0604020202020204" pitchFamily="34" charset="0"/>
                    <a:cs typeface="Arial" panose="020B0604020202020204" pitchFamily="34" charset="0"/>
                  </a:rPr>
                  <a:t>Real avg.</a:t>
                </a:r>
                <a:r>
                  <a:rPr lang="en-US" sz="1200" b="0" baseline="0">
                    <a:latin typeface="Arial" panose="020B0604020202020204" pitchFamily="34" charset="0"/>
                    <a:cs typeface="Arial" panose="020B0604020202020204" pitchFamily="34" charset="0"/>
                  </a:rPr>
                  <a:t> annual income change, 1980-2014</a:t>
                </a:r>
                <a:endParaRPr lang="en-US" sz="1200" b="0">
                  <a:latin typeface="Arial" panose="020B0604020202020204" pitchFamily="34" charset="0"/>
                  <a:cs typeface="Arial" panose="020B0604020202020204" pitchFamily="34" charset="0"/>
                </a:endParaRPr>
              </a:p>
            </c:rich>
          </c:tx>
          <c:layout>
            <c:manualLayout>
              <c:xMode val="edge"/>
              <c:yMode val="edge"/>
              <c:x val="1.5534356282387776E-2"/>
              <c:y val="9.1491058074503431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100" b="0" i="0" u="none" strike="noStrike" baseline="0">
                <a:solidFill>
                  <a:sysClr val="windowText" lastClr="000000"/>
                </a:solidFill>
                <a:latin typeface="Arial" panose="020B0604020202020204" pitchFamily="34" charset="0"/>
                <a:ea typeface="Calibri"/>
                <a:cs typeface="Arial" panose="020B0604020202020204" pitchFamily="34" charset="0"/>
              </a:defRPr>
            </a:pPr>
            <a:endParaRPr lang="en-US"/>
          </a:p>
        </c:txPr>
        <c:crossAx val="636226752"/>
        <c:crosses val="autoZero"/>
        <c:crossBetween val="between"/>
        <c:majorUnit val="4.0000000000000008E-2"/>
        <c:minorUnit val="5.000000000000001E-3"/>
      </c:valAx>
      <c:spPr>
        <a:ln>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11" r="0.75000000000000611" t="1" header="0.5" footer="0.5"/>
    <c:pageSetup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8</xdr:col>
      <xdr:colOff>466725</xdr:colOff>
      <xdr:row>25</xdr:row>
      <xdr:rowOff>114300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0.23627</cdr:x>
      <cdr:y>0.52464</cdr:y>
    </cdr:from>
    <cdr:to>
      <cdr:x>0.61116</cdr:x>
      <cdr:y>0.58606</cdr:y>
    </cdr:to>
    <cdr:sp macro="" textlink="">
      <cdr:nvSpPr>
        <cdr:cNvPr id="6" name="TextBox 1"/>
        <cdr:cNvSpPr txBox="1"/>
      </cdr:nvSpPr>
      <cdr:spPr>
        <a:xfrm xmlns:a="http://schemas.openxmlformats.org/drawingml/2006/main">
          <a:off x="1517740" y="2983342"/>
          <a:ext cx="2408208" cy="349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baseline="0">
              <a:latin typeface="Arial" panose="020B0604020202020204" pitchFamily="34" charset="0"/>
              <a:cs typeface="Arial" panose="020B0604020202020204" pitchFamily="34" charset="0"/>
            </a:rPr>
            <a:t>Federal income tax</a:t>
          </a:r>
          <a:endParaRPr 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0.19971</cdr:x>
      <cdr:y>0.65185</cdr:y>
    </cdr:from>
    <cdr:to>
      <cdr:x>0.58171</cdr:x>
      <cdr:y>0.70825</cdr:y>
    </cdr:to>
    <cdr:sp macro="" textlink="">
      <cdr:nvSpPr>
        <cdr:cNvPr id="21" name="TextBox 1"/>
        <cdr:cNvSpPr txBox="1"/>
      </cdr:nvSpPr>
      <cdr:spPr>
        <a:xfrm xmlns:a="http://schemas.openxmlformats.org/drawingml/2006/main">
          <a:off x="1282906" y="3706676"/>
          <a:ext cx="2453881" cy="3207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baseline="0">
              <a:latin typeface="Arial" panose="020B0604020202020204" pitchFamily="34" charset="0"/>
              <a:cs typeface="Arial" panose="020B0604020202020204" pitchFamily="34" charset="0"/>
            </a:rPr>
            <a:t>Corp. income tax</a:t>
          </a:r>
          <a:endParaRPr lang="en-US"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0.20344</cdr:x>
      <cdr:y>0.82902</cdr:y>
    </cdr:from>
    <cdr:to>
      <cdr:x>0.56604</cdr:x>
      <cdr:y>0.89044</cdr:y>
    </cdr:to>
    <cdr:sp macro="" textlink="">
      <cdr:nvSpPr>
        <cdr:cNvPr id="24" name="TextBox 1"/>
        <cdr:cNvSpPr txBox="1"/>
      </cdr:nvSpPr>
      <cdr:spPr>
        <a:xfrm xmlns:a="http://schemas.openxmlformats.org/drawingml/2006/main">
          <a:off x="1306881" y="4714154"/>
          <a:ext cx="2329260" cy="349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baseline="0">
              <a:latin typeface="Arial" panose="020B0604020202020204" pitchFamily="34" charset="0"/>
              <a:cs typeface="Arial" panose="020B0604020202020204" pitchFamily="34" charset="0"/>
            </a:rPr>
            <a:t>Other taxes</a:t>
          </a:r>
          <a:endParaRPr 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0.20503</cdr:x>
      <cdr:y>0.72033</cdr:y>
    </cdr:from>
    <cdr:to>
      <cdr:x>0.55289</cdr:x>
      <cdr:y>0.78175</cdr:y>
    </cdr:to>
    <cdr:sp macro="" textlink="">
      <cdr:nvSpPr>
        <cdr:cNvPr id="5" name="TextBox 1"/>
        <cdr:cNvSpPr txBox="1"/>
      </cdr:nvSpPr>
      <cdr:spPr>
        <a:xfrm xmlns:a="http://schemas.openxmlformats.org/drawingml/2006/main">
          <a:off x="1317044" y="4096108"/>
          <a:ext cx="2234574" cy="349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baseline="0">
              <a:latin typeface="Arial" panose="020B0604020202020204" pitchFamily="34" charset="0"/>
              <a:cs typeface="Arial" panose="020B0604020202020204" pitchFamily="34" charset="0"/>
            </a:rPr>
            <a:t>Payroll taxes</a:t>
          </a:r>
          <a:endParaRPr 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0.13319</cdr:x>
      <cdr:y>0.6378</cdr:y>
    </cdr:from>
    <cdr:to>
      <cdr:x>0.16808</cdr:x>
      <cdr:y>0.75604</cdr:y>
    </cdr:to>
    <cdr:sp macro="" textlink="">
      <cdr:nvSpPr>
        <cdr:cNvPr id="2" name="Rectangle 1"/>
        <cdr:cNvSpPr/>
      </cdr:nvSpPr>
      <cdr:spPr>
        <a:xfrm xmlns:a="http://schemas.openxmlformats.org/drawingml/2006/main">
          <a:off x="855582" y="3626803"/>
          <a:ext cx="224107" cy="67236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0.137</cdr:x>
      <cdr:y>0.75975</cdr:y>
    </cdr:from>
    <cdr:to>
      <cdr:x>0.16808</cdr:x>
      <cdr:y>0.92551</cdr:y>
    </cdr:to>
    <cdr:sp macro="" textlink="">
      <cdr:nvSpPr>
        <cdr:cNvPr id="7" name="Rectangle 6"/>
        <cdr:cNvSpPr/>
      </cdr:nvSpPr>
      <cdr:spPr>
        <a:xfrm xmlns:a="http://schemas.openxmlformats.org/drawingml/2006/main">
          <a:off x="880057" y="4320262"/>
          <a:ext cx="199632" cy="942582"/>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0.25879</cdr:x>
      <cdr:y>0.57671</cdr:y>
    </cdr:from>
    <cdr:to>
      <cdr:x>0.30938</cdr:x>
      <cdr:y>0.63386</cdr:y>
    </cdr:to>
    <cdr:cxnSp macro="">
      <cdr:nvCxnSpPr>
        <cdr:cNvPr id="4" name="Straight Arrow Connector 3">
          <a:extLst xmlns:a="http://schemas.openxmlformats.org/drawingml/2006/main">
            <a:ext uri="{FF2B5EF4-FFF2-40B4-BE49-F238E27FC236}">
              <a16:creationId xmlns:a16="http://schemas.microsoft.com/office/drawing/2014/main" id="{696EB12C-CB8D-49E2-AB05-525C887050F6}"/>
            </a:ext>
          </a:extLst>
        </cdr:cNvPr>
        <cdr:cNvCxnSpPr/>
      </cdr:nvCxnSpPr>
      <cdr:spPr>
        <a:xfrm xmlns:a="http://schemas.openxmlformats.org/drawingml/2006/main" flipH="1">
          <a:off x="1662396" y="3279403"/>
          <a:ext cx="324970" cy="324970"/>
        </a:xfrm>
        <a:prstGeom xmlns:a="http://schemas.openxmlformats.org/drawingml/2006/main" prst="straightConnector1">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104775</xdr:colOff>
      <xdr:row>2</xdr:row>
      <xdr:rowOff>85725</xdr:rowOff>
    </xdr:from>
    <xdr:to>
      <xdr:col>7</xdr:col>
      <xdr:colOff>485775</xdr:colOff>
      <xdr:row>26</xdr:row>
      <xdr:rowOff>95250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152400</xdr:colOff>
      <xdr:row>2</xdr:row>
      <xdr:rowOff>104775</xdr:rowOff>
    </xdr:from>
    <xdr:to>
      <xdr:col>18</xdr:col>
      <xdr:colOff>161925</xdr:colOff>
      <xdr:row>26</xdr:row>
      <xdr:rowOff>114300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0.20085</cdr:x>
      <cdr:y>0.34302</cdr:y>
    </cdr:from>
    <cdr:to>
      <cdr:x>0.30951</cdr:x>
      <cdr:y>0.42678</cdr:y>
    </cdr:to>
    <cdr:sp macro="" textlink="">
      <cdr:nvSpPr>
        <cdr:cNvPr id="2" name="TextBox 1"/>
        <cdr:cNvSpPr txBox="1"/>
      </cdr:nvSpPr>
      <cdr:spPr>
        <a:xfrm xmlns:a="http://schemas.openxmlformats.org/drawingml/2006/main">
          <a:off x="1082040" y="967740"/>
          <a:ext cx="58674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pic>
      <cdr:nvPicPr>
        <cdr:cNvPr id="25" name="chart">
          <a:extLst xmlns:a="http://schemas.openxmlformats.org/drawingml/2006/main">
            <a:ext uri="{FF2B5EF4-FFF2-40B4-BE49-F238E27FC236}">
              <a16:creationId xmlns:a16="http://schemas.microsoft.com/office/drawing/2014/main" id="{0C7BBA37-10A8-40FE-B12F-427FF99D7E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0.00885</cdr:x>
      <cdr:y>0.00949</cdr:y>
    </cdr:from>
    <cdr:to>
      <cdr:x>0.01338</cdr:x>
      <cdr:y>0.01724</cdr:y>
    </cdr:to>
    <cdr:pic>
      <cdr:nvPicPr>
        <cdr:cNvPr id="4" name="chart">
          <a:extLst xmlns:a="http://schemas.openxmlformats.org/drawingml/2006/main">
            <a:ext uri="{FF2B5EF4-FFF2-40B4-BE49-F238E27FC236}">
              <a16:creationId xmlns:a16="http://schemas.microsoft.com/office/drawing/2014/main" id="{FF5B15E3-3C74-40BA-ADC1-6BED4CAAC5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0.53822</cdr:x>
      <cdr:y>0.50311</cdr:y>
    </cdr:from>
    <cdr:to>
      <cdr:x>0.85349</cdr:x>
      <cdr:y>0.56133</cdr:y>
    </cdr:to>
    <cdr:sp macro="" textlink="">
      <cdr:nvSpPr>
        <cdr:cNvPr id="6" name="TextBox 1"/>
        <cdr:cNvSpPr txBox="1">
          <a:spLocks xmlns:a="http://schemas.openxmlformats.org/drawingml/2006/main" noChangeArrowheads="1"/>
        </cdr:cNvSpPr>
      </cdr:nvSpPr>
      <cdr:spPr bwMode="auto">
        <a:xfrm xmlns:a="http://schemas.openxmlformats.org/drawingml/2006/main">
          <a:off x="3286125" y="2305013"/>
          <a:ext cx="1924885" cy="26673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chemeClr val="tx1">
                  <a:lumMod val="50000"/>
                  <a:lumOff val="50000"/>
                </a:schemeClr>
              </a:solidFill>
              <a:latin typeface="Arial" panose="020B0604020202020204" pitchFamily="34" charset="0"/>
              <a:cs typeface="Arial" panose="020B0604020202020204" pitchFamily="34" charset="0"/>
            </a:rPr>
            <a:t>Auten-Splinter</a:t>
          </a:r>
          <a:endParaRPr lang="en-US" sz="1800" b="1" i="0" u="none" strike="noStrike" baseline="0">
            <a:solidFill>
              <a:schemeClr val="tx1">
                <a:lumMod val="50000"/>
                <a:lumOff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0.29046</cdr:x>
      <cdr:y>0.3271</cdr:y>
    </cdr:from>
    <cdr:to>
      <cdr:x>0.66275</cdr:x>
      <cdr:y>0.38878</cdr:y>
    </cdr:to>
    <cdr:sp macro="" textlink="">
      <cdr:nvSpPr>
        <cdr:cNvPr id="7" name="TextBox 1"/>
        <cdr:cNvSpPr txBox="1">
          <a:spLocks xmlns:a="http://schemas.openxmlformats.org/drawingml/2006/main" noChangeArrowheads="1"/>
        </cdr:cNvSpPr>
      </cdr:nvSpPr>
      <cdr:spPr bwMode="auto">
        <a:xfrm xmlns:a="http://schemas.openxmlformats.org/drawingml/2006/main">
          <a:off x="1773398" y="1498616"/>
          <a:ext cx="2273026" cy="282588"/>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chemeClr val="tx1">
                  <a:lumMod val="50000"/>
                  <a:lumOff val="50000"/>
                </a:schemeClr>
              </a:solidFill>
              <a:latin typeface="Arial" panose="020B0604020202020204" pitchFamily="34" charset="0"/>
              <a:cs typeface="Arial" panose="020B0604020202020204" pitchFamily="34" charset="0"/>
            </a:rPr>
            <a:t>PSZ</a:t>
          </a:r>
          <a:endParaRPr lang="en-US" sz="1800" b="1" i="0" u="none" strike="noStrike" baseline="0">
            <a:solidFill>
              <a:schemeClr val="tx1">
                <a:lumMod val="50000"/>
                <a:lumOff val="50000"/>
              </a:schemeClr>
            </a:solidFill>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0.20085</cdr:x>
      <cdr:y>0.34302</cdr:y>
    </cdr:from>
    <cdr:to>
      <cdr:x>0.30951</cdr:x>
      <cdr:y>0.42678</cdr:y>
    </cdr:to>
    <cdr:sp macro="" textlink="">
      <cdr:nvSpPr>
        <cdr:cNvPr id="2" name="TextBox 1"/>
        <cdr:cNvSpPr txBox="1"/>
      </cdr:nvSpPr>
      <cdr:spPr>
        <a:xfrm xmlns:a="http://schemas.openxmlformats.org/drawingml/2006/main">
          <a:off x="1082040" y="967740"/>
          <a:ext cx="58674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pic>
      <cdr:nvPicPr>
        <cdr:cNvPr id="25" name="chart">
          <a:extLst xmlns:a="http://schemas.openxmlformats.org/drawingml/2006/main">
            <a:ext uri="{FF2B5EF4-FFF2-40B4-BE49-F238E27FC236}">
              <a16:creationId xmlns:a16="http://schemas.microsoft.com/office/drawing/2014/main" id="{78B03E37-6C37-441E-A706-94A688B50E4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0.00885</cdr:x>
      <cdr:y>0.00949</cdr:y>
    </cdr:from>
    <cdr:to>
      <cdr:x>0.01338</cdr:x>
      <cdr:y>0.01724</cdr:y>
    </cdr:to>
    <cdr:pic>
      <cdr:nvPicPr>
        <cdr:cNvPr id="4" name="chart">
          <a:extLst xmlns:a="http://schemas.openxmlformats.org/drawingml/2006/main">
            <a:ext uri="{FF2B5EF4-FFF2-40B4-BE49-F238E27FC236}">
              <a16:creationId xmlns:a16="http://schemas.microsoft.com/office/drawing/2014/main" id="{4C4DDD26-B935-4DCF-8952-D25F1E1F92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0.55226</cdr:x>
      <cdr:y>0.63825</cdr:y>
    </cdr:from>
    <cdr:to>
      <cdr:x>0.90809</cdr:x>
      <cdr:y>0.69647</cdr:y>
    </cdr:to>
    <cdr:sp macro="" textlink="">
      <cdr:nvSpPr>
        <cdr:cNvPr id="6" name="TextBox 1"/>
        <cdr:cNvSpPr txBox="1">
          <a:spLocks xmlns:a="http://schemas.openxmlformats.org/drawingml/2006/main" noChangeArrowheads="1"/>
        </cdr:cNvSpPr>
      </cdr:nvSpPr>
      <cdr:spPr bwMode="auto">
        <a:xfrm xmlns:a="http://schemas.openxmlformats.org/drawingml/2006/main">
          <a:off x="3371850" y="2924138"/>
          <a:ext cx="2172535" cy="26673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ysClr val="windowText" lastClr="000000"/>
              </a:solidFill>
              <a:latin typeface="Arial" panose="020B0604020202020204" pitchFamily="34" charset="0"/>
              <a:cs typeface="Arial" panose="020B0604020202020204" pitchFamily="34" charset="0"/>
            </a:rPr>
            <a:t>Auten-Splinter</a:t>
          </a:r>
          <a:endParaRPr lang="en-US" sz="1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0.45738</cdr:x>
      <cdr:y>0.33542</cdr:y>
    </cdr:from>
    <cdr:to>
      <cdr:x>0.82967</cdr:x>
      <cdr:y>0.3971</cdr:y>
    </cdr:to>
    <cdr:sp macro="" textlink="">
      <cdr:nvSpPr>
        <cdr:cNvPr id="7" name="TextBox 1"/>
        <cdr:cNvSpPr txBox="1">
          <a:spLocks xmlns:a="http://schemas.openxmlformats.org/drawingml/2006/main" noChangeArrowheads="1"/>
        </cdr:cNvSpPr>
      </cdr:nvSpPr>
      <cdr:spPr bwMode="auto">
        <a:xfrm xmlns:a="http://schemas.openxmlformats.org/drawingml/2006/main">
          <a:off x="2792573" y="1536716"/>
          <a:ext cx="2273026" cy="282588"/>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ysClr val="windowText" lastClr="000000"/>
              </a:solidFill>
              <a:latin typeface="Arial" panose="020B0604020202020204" pitchFamily="34" charset="0"/>
              <a:cs typeface="Arial" panose="020B0604020202020204" pitchFamily="34" charset="0"/>
            </a:rPr>
            <a:t>PSZ</a:t>
          </a:r>
          <a:endParaRPr lang="en-US" sz="1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304800</xdr:colOff>
      <xdr:row>1</xdr:row>
      <xdr:rowOff>114300</xdr:rowOff>
    </xdr:from>
    <xdr:to>
      <xdr:col>9</xdr:col>
      <xdr:colOff>542925</xdr:colOff>
      <xdr:row>24</xdr:row>
      <xdr:rowOff>28575</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0.17474</cdr:x>
      <cdr:y>0.22838</cdr:y>
    </cdr:from>
    <cdr:to>
      <cdr:x>0.3858</cdr:x>
      <cdr:y>0.35477</cdr:y>
    </cdr:to>
    <cdr:sp macro="" textlink="">
      <cdr:nvSpPr>
        <cdr:cNvPr id="2" name="TextBox 1"/>
        <cdr:cNvSpPr txBox="1"/>
      </cdr:nvSpPr>
      <cdr:spPr>
        <a:xfrm xmlns:a="http://schemas.openxmlformats.org/drawingml/2006/main">
          <a:off x="1038569" y="981070"/>
          <a:ext cx="1254457" cy="5429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ysClr val="windowText" lastClr="000000"/>
              </a:solidFill>
              <a:latin typeface="Arial" panose="020B0604020202020204" pitchFamily="34" charset="0"/>
              <a:cs typeface="Arial" panose="020B0604020202020204" pitchFamily="34" charset="0"/>
            </a:rPr>
            <a:t>Panel</a:t>
          </a:r>
          <a:r>
            <a:rPr lang="en-US" sz="1600" b="1" baseline="0">
              <a:solidFill>
                <a:sysClr val="windowText" lastClr="000000"/>
              </a:solidFill>
              <a:latin typeface="Arial" panose="020B0604020202020204" pitchFamily="34" charset="0"/>
              <a:cs typeface="Arial" panose="020B0604020202020204" pitchFamily="34" charset="0"/>
            </a:rPr>
            <a:t> approach</a:t>
          </a:r>
          <a:endParaRPr lang="en-US" sz="16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0.68399</cdr:x>
      <cdr:y>0.35772</cdr:y>
    </cdr:from>
    <cdr:to>
      <cdr:x>0.95193</cdr:x>
      <cdr:y>0.46119</cdr:y>
    </cdr:to>
    <cdr:sp macro="" textlink="">
      <cdr:nvSpPr>
        <cdr:cNvPr id="5" name="TextBox 1"/>
        <cdr:cNvSpPr txBox="1"/>
      </cdr:nvSpPr>
      <cdr:spPr>
        <a:xfrm xmlns:a="http://schemas.openxmlformats.org/drawingml/2006/main">
          <a:off x="4065345" y="1536705"/>
          <a:ext cx="1592528" cy="4444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en-US" sz="1600" b="1">
              <a:solidFill>
                <a:schemeClr val="tx1">
                  <a:lumMod val="50000"/>
                  <a:lumOff val="50000"/>
                </a:schemeClr>
              </a:solidFill>
              <a:latin typeface="Arial" panose="020B0604020202020204" pitchFamily="34" charset="0"/>
              <a:cs typeface="Arial" panose="020B0604020202020204" pitchFamily="34" charset="0"/>
            </a:rPr>
            <a:t>Cross-section</a:t>
          </a:r>
          <a:r>
            <a:rPr lang="en-US" sz="1600" b="1" baseline="0">
              <a:solidFill>
                <a:schemeClr val="tx1">
                  <a:lumMod val="50000"/>
                  <a:lumOff val="50000"/>
                </a:schemeClr>
              </a:solidFill>
              <a:latin typeface="Arial" panose="020B0604020202020204" pitchFamily="34" charset="0"/>
              <a:cs typeface="Arial" panose="020B0604020202020204" pitchFamily="34" charset="0"/>
            </a:rPr>
            <a:t> approach</a:t>
          </a:r>
          <a:endParaRPr lang="en-US" sz="1600" b="1">
            <a:solidFill>
              <a:schemeClr val="tx1">
                <a:lumMod val="50000"/>
                <a:lumOff val="50000"/>
              </a:schemeClr>
            </a:solidFill>
            <a:latin typeface="Arial" panose="020B0604020202020204" pitchFamily="34" charset="0"/>
            <a:cs typeface="Arial" panose="020B060402020202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180975</xdr:colOff>
      <xdr:row>1</xdr:row>
      <xdr:rowOff>47625</xdr:rowOff>
    </xdr:from>
    <xdr:to>
      <xdr:col>10</xdr:col>
      <xdr:colOff>180975</xdr:colOff>
      <xdr:row>24</xdr:row>
      <xdr:rowOff>19050</xdr:rowOff>
    </xdr:to>
    <xdr:graphicFrame macro="">
      <xdr:nvGraphicFramePr>
        <xdr:cNvPr id="13" name="Chart 1">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0.20085</cdr:x>
      <cdr:y>0.34302</cdr:y>
    </cdr:from>
    <cdr:to>
      <cdr:x>0.30951</cdr:x>
      <cdr:y>0.42678</cdr:y>
    </cdr:to>
    <cdr:sp macro="" textlink="">
      <cdr:nvSpPr>
        <cdr:cNvPr id="2" name="TextBox 1"/>
        <cdr:cNvSpPr txBox="1"/>
      </cdr:nvSpPr>
      <cdr:spPr>
        <a:xfrm xmlns:a="http://schemas.openxmlformats.org/drawingml/2006/main">
          <a:off x="1082040" y="967740"/>
          <a:ext cx="58674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pic>
      <cdr:nvPicPr>
        <cdr:cNvPr id="25" name="chart">
          <a:extLst xmlns:a="http://schemas.openxmlformats.org/drawingml/2006/main">
            <a:ext uri="{FF2B5EF4-FFF2-40B4-BE49-F238E27FC236}">
              <a16:creationId xmlns:a16="http://schemas.microsoft.com/office/drawing/2014/main" id="{341E76E8-CF49-413F-B369-9BDE7E622F8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0.00885</cdr:x>
      <cdr:y>0.00949</cdr:y>
    </cdr:from>
    <cdr:to>
      <cdr:x>0.01338</cdr:x>
      <cdr:y>0.01724</cdr:y>
    </cdr:to>
    <cdr:pic>
      <cdr:nvPicPr>
        <cdr:cNvPr id="4" name="chart">
          <a:extLst xmlns:a="http://schemas.openxmlformats.org/drawingml/2006/main">
            <a:ext uri="{FF2B5EF4-FFF2-40B4-BE49-F238E27FC236}">
              <a16:creationId xmlns:a16="http://schemas.microsoft.com/office/drawing/2014/main" id="{9C903E75-5B5F-4264-9E44-F870159B52D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0.43934</cdr:x>
      <cdr:y>0.18381</cdr:y>
    </cdr:from>
    <cdr:to>
      <cdr:x>0.68935</cdr:x>
      <cdr:y>0.3151</cdr:y>
    </cdr:to>
    <cdr:sp macro="" textlink="">
      <cdr:nvSpPr>
        <cdr:cNvPr id="5" name="TextBox 1"/>
        <cdr:cNvSpPr txBox="1">
          <a:spLocks xmlns:a="http://schemas.openxmlformats.org/drawingml/2006/main" noChangeArrowheads="1"/>
        </cdr:cNvSpPr>
      </cdr:nvSpPr>
      <cdr:spPr bwMode="auto">
        <a:xfrm xmlns:a="http://schemas.openxmlformats.org/drawingml/2006/main">
          <a:off x="2828880" y="800095"/>
          <a:ext cx="1609789" cy="57149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400"/>
            </a:lnSpc>
            <a:defRPr sz="1000"/>
          </a:pPr>
          <a:r>
            <a:rPr lang="en-US" sz="1500" b="1" i="0" u="none" strike="noStrike" baseline="0">
              <a:solidFill>
                <a:srgbClr val="000000"/>
              </a:solidFill>
              <a:latin typeface="Arial" panose="020B0604020202020204" pitchFamily="34" charset="0"/>
              <a:cs typeface="Arial" panose="020B0604020202020204" pitchFamily="34" charset="0"/>
            </a:rPr>
            <a:t>Top 1% national income share (left axis)</a:t>
          </a:r>
        </a:p>
      </cdr:txBody>
    </cdr:sp>
  </cdr:relSizeAnchor>
  <cdr:relSizeAnchor xmlns:cdr="http://schemas.openxmlformats.org/drawingml/2006/chartDrawing">
    <cdr:from>
      <cdr:x>0.53131</cdr:x>
      <cdr:y>0.62263</cdr:y>
    </cdr:from>
    <cdr:to>
      <cdr:x>0.76036</cdr:x>
      <cdr:y>0.76117</cdr:y>
    </cdr:to>
    <cdr:sp macro="" textlink="">
      <cdr:nvSpPr>
        <cdr:cNvPr id="6" name="TextBox 1"/>
        <cdr:cNvSpPr txBox="1">
          <a:spLocks xmlns:a="http://schemas.openxmlformats.org/drawingml/2006/main" noChangeArrowheads="1"/>
        </cdr:cNvSpPr>
      </cdr:nvSpPr>
      <cdr:spPr bwMode="auto">
        <a:xfrm xmlns:a="http://schemas.openxmlformats.org/drawingml/2006/main">
          <a:off x="3421029" y="2710242"/>
          <a:ext cx="1474830" cy="603054"/>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1600" b="1" i="0" u="none" strike="noStrike" baseline="0">
              <a:solidFill>
                <a:schemeClr val="tx1">
                  <a:lumMod val="50000"/>
                  <a:lumOff val="50000"/>
                </a:schemeClr>
              </a:solidFill>
              <a:latin typeface="Arial" panose="020B0604020202020204" pitchFamily="34" charset="0"/>
              <a:cs typeface="Arial" panose="020B0604020202020204" pitchFamily="34" charset="0"/>
            </a:rPr>
            <a:t>Top Tax Rate </a:t>
          </a:r>
          <a:r>
            <a:rPr lang="en-US" sz="1400" b="1" i="0" u="none" strike="noStrike" baseline="0">
              <a:solidFill>
                <a:schemeClr val="tx1">
                  <a:lumMod val="50000"/>
                  <a:lumOff val="50000"/>
                </a:schemeClr>
              </a:solidFill>
              <a:latin typeface="Arial" panose="020B0604020202020204" pitchFamily="34" charset="0"/>
              <a:cs typeface="Arial" panose="020B0604020202020204" pitchFamily="34" charset="0"/>
            </a:rPr>
            <a:t>(right axis)</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371475</xdr:colOff>
      <xdr:row>1</xdr:row>
      <xdr:rowOff>66675</xdr:rowOff>
    </xdr:from>
    <xdr:to>
      <xdr:col>9</xdr:col>
      <xdr:colOff>285750</xdr:colOff>
      <xdr:row>24</xdr:row>
      <xdr:rowOff>142875</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0.36172</cdr:x>
      <cdr:y>0.78916</cdr:y>
    </cdr:from>
    <cdr:to>
      <cdr:x>0.83069</cdr:x>
      <cdr:y>0.87179</cdr:y>
    </cdr:to>
    <cdr:sp macro="" textlink="">
      <cdr:nvSpPr>
        <cdr:cNvPr id="2" name="TextBox 1"/>
        <cdr:cNvSpPr txBox="1"/>
      </cdr:nvSpPr>
      <cdr:spPr>
        <a:xfrm xmlns:a="http://schemas.openxmlformats.org/drawingml/2006/main">
          <a:off x="1953547" y="3517826"/>
          <a:ext cx="2532754" cy="3683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PSZ </a:t>
          </a:r>
          <a:r>
            <a:rPr lang="en-US" sz="1600" b="1" baseline="0">
              <a:latin typeface="Arial" panose="020B0604020202020204" pitchFamily="34" charset="0"/>
              <a:cs typeface="Arial" panose="020B0604020202020204" pitchFamily="34" charset="0"/>
            </a:rPr>
            <a:t>national income</a:t>
          </a:r>
          <a:endParaRPr lang="en-US"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0.14559</cdr:x>
      <cdr:y>0.11824</cdr:y>
    </cdr:from>
    <cdr:to>
      <cdr:x>0.50264</cdr:x>
      <cdr:y>0.18162</cdr:y>
    </cdr:to>
    <cdr:sp macro="" textlink="">
      <cdr:nvSpPr>
        <cdr:cNvPr id="7" name="TextBox 1"/>
        <cdr:cNvSpPr txBox="1"/>
      </cdr:nvSpPr>
      <cdr:spPr>
        <a:xfrm xmlns:a="http://schemas.openxmlformats.org/drawingml/2006/main">
          <a:off x="786284" y="527078"/>
          <a:ext cx="1928311" cy="282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chemeClr val="bg1">
                  <a:lumMod val="50000"/>
                </a:schemeClr>
              </a:solidFill>
              <a:latin typeface="Arial" panose="020B0604020202020204" pitchFamily="34" charset="0"/>
              <a:cs typeface="Arial" panose="020B0604020202020204" pitchFamily="34" charset="0"/>
            </a:rPr>
            <a:t>Fiscal</a:t>
          </a:r>
          <a:r>
            <a:rPr lang="en-US" sz="1600" b="1" baseline="0">
              <a:solidFill>
                <a:schemeClr val="bg1">
                  <a:lumMod val="50000"/>
                </a:schemeClr>
              </a:solidFill>
              <a:latin typeface="Arial" panose="020B0604020202020204" pitchFamily="34" charset="0"/>
              <a:cs typeface="Arial" panose="020B0604020202020204" pitchFamily="34" charset="0"/>
            </a:rPr>
            <a:t> Income</a:t>
          </a:r>
          <a:endParaRPr lang="en-US" sz="1400" b="1">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0.20085</cdr:x>
      <cdr:y>0.34302</cdr:y>
    </cdr:from>
    <cdr:to>
      <cdr:x>0.30951</cdr:x>
      <cdr:y>0.42678</cdr:y>
    </cdr:to>
    <cdr:sp macro="" textlink="">
      <cdr:nvSpPr>
        <cdr:cNvPr id="2" name="TextBox 1"/>
        <cdr:cNvSpPr txBox="1"/>
      </cdr:nvSpPr>
      <cdr:spPr>
        <a:xfrm xmlns:a="http://schemas.openxmlformats.org/drawingml/2006/main">
          <a:off x="1082040" y="967740"/>
          <a:ext cx="58674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pic>
      <cdr:nvPicPr>
        <cdr:cNvPr id="25" name="chart">
          <a:extLst xmlns:a="http://schemas.openxmlformats.org/drawingml/2006/main">
            <a:ext uri="{FF2B5EF4-FFF2-40B4-BE49-F238E27FC236}">
              <a16:creationId xmlns:a16="http://schemas.microsoft.com/office/drawing/2014/main" id="{B23B974A-F582-44D8-807A-164C3837E4D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0.00885</cdr:x>
      <cdr:y>0.00949</cdr:y>
    </cdr:from>
    <cdr:to>
      <cdr:x>0.01338</cdr:x>
      <cdr:y>0.01724</cdr:y>
    </cdr:to>
    <cdr:pic>
      <cdr:nvPicPr>
        <cdr:cNvPr id="4" name="chart">
          <a:extLst xmlns:a="http://schemas.openxmlformats.org/drawingml/2006/main">
            <a:ext uri="{FF2B5EF4-FFF2-40B4-BE49-F238E27FC236}">
              <a16:creationId xmlns:a16="http://schemas.microsoft.com/office/drawing/2014/main" id="{D1C47D57-9D8C-4ED9-9855-8439E3D85E2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0.6026</cdr:x>
      <cdr:y>0.1081</cdr:y>
    </cdr:from>
    <cdr:to>
      <cdr:x>0.83165</cdr:x>
      <cdr:y>0.16632</cdr:y>
    </cdr:to>
    <cdr:sp macro="" textlink="">
      <cdr:nvSpPr>
        <cdr:cNvPr id="6" name="TextBox 1"/>
        <cdr:cNvSpPr txBox="1">
          <a:spLocks xmlns:a="http://schemas.openxmlformats.org/drawingml/2006/main" noChangeArrowheads="1"/>
        </cdr:cNvSpPr>
      </cdr:nvSpPr>
      <cdr:spPr bwMode="auto">
        <a:xfrm xmlns:a="http://schemas.openxmlformats.org/drawingml/2006/main">
          <a:off x="3679176" y="495281"/>
          <a:ext cx="1398470" cy="26673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chemeClr val="tx1">
                  <a:lumMod val="65000"/>
                  <a:lumOff val="35000"/>
                </a:schemeClr>
              </a:solidFill>
              <a:latin typeface="Arial" panose="020B0604020202020204" pitchFamily="34" charset="0"/>
              <a:cs typeface="Arial" panose="020B0604020202020204" pitchFamily="34" charset="0"/>
            </a:rPr>
            <a:t>Pre-tax</a:t>
          </a:r>
          <a:endParaRPr lang="en-US" sz="1800" b="1" i="0" u="none" strike="noStrike" baseline="0">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0.59311</cdr:x>
      <cdr:y>0.535</cdr:y>
    </cdr:from>
    <cdr:to>
      <cdr:x>0.9654</cdr:x>
      <cdr:y>0.59668</cdr:y>
    </cdr:to>
    <cdr:sp macro="" textlink="">
      <cdr:nvSpPr>
        <cdr:cNvPr id="7" name="TextBox 1"/>
        <cdr:cNvSpPr txBox="1">
          <a:spLocks xmlns:a="http://schemas.openxmlformats.org/drawingml/2006/main" noChangeArrowheads="1"/>
        </cdr:cNvSpPr>
      </cdr:nvSpPr>
      <cdr:spPr bwMode="auto">
        <a:xfrm xmlns:a="http://schemas.openxmlformats.org/drawingml/2006/main">
          <a:off x="3621223" y="2451125"/>
          <a:ext cx="2273026" cy="282588"/>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ysClr val="windowText" lastClr="000000"/>
              </a:solidFill>
              <a:latin typeface="Arial" panose="020B0604020202020204" pitchFamily="34" charset="0"/>
              <a:cs typeface="Arial" panose="020B0604020202020204" pitchFamily="34" charset="0"/>
            </a:rPr>
            <a:t>After-tax/transfer</a:t>
          </a:r>
          <a:endParaRPr lang="en-US" sz="1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0.66147</cdr:x>
      <cdr:y>0.31878</cdr:y>
    </cdr:from>
    <cdr:to>
      <cdr:x>1</cdr:x>
      <cdr:y>0.377</cdr:y>
    </cdr:to>
    <cdr:sp macro="" textlink="">
      <cdr:nvSpPr>
        <cdr:cNvPr id="8" name="TextBox 1"/>
        <cdr:cNvSpPr txBox="1">
          <a:spLocks xmlns:a="http://schemas.openxmlformats.org/drawingml/2006/main" noChangeArrowheads="1"/>
        </cdr:cNvSpPr>
      </cdr:nvSpPr>
      <cdr:spPr bwMode="auto">
        <a:xfrm xmlns:a="http://schemas.openxmlformats.org/drawingml/2006/main">
          <a:off x="4038600" y="1460500"/>
          <a:ext cx="2066925" cy="26673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1550" b="1" i="0" u="none" strike="noStrike" baseline="0">
              <a:solidFill>
                <a:schemeClr val="tx1">
                  <a:lumMod val="50000"/>
                  <a:lumOff val="50000"/>
                </a:schemeClr>
              </a:solidFill>
              <a:latin typeface="Arial" panose="020B0604020202020204" pitchFamily="34" charset="0"/>
              <a:cs typeface="Arial" panose="020B0604020202020204" pitchFamily="34" charset="0"/>
            </a:rPr>
            <a:t>Pre-tax/after-transfer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219076</xdr:colOff>
      <xdr:row>1</xdr:row>
      <xdr:rowOff>142875</xdr:rowOff>
    </xdr:from>
    <xdr:to>
      <xdr:col>7</xdr:col>
      <xdr:colOff>638175</xdr:colOff>
      <xdr:row>25</xdr:row>
      <xdr:rowOff>152400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781051</xdr:colOff>
      <xdr:row>1</xdr:row>
      <xdr:rowOff>142875</xdr:rowOff>
    </xdr:from>
    <xdr:to>
      <xdr:col>16</xdr:col>
      <xdr:colOff>533400</xdr:colOff>
      <xdr:row>25</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0.20085</cdr:x>
      <cdr:y>0.34302</cdr:y>
    </cdr:from>
    <cdr:to>
      <cdr:x>0.30951</cdr:x>
      <cdr:y>0.42678</cdr:y>
    </cdr:to>
    <cdr:sp macro="" textlink="">
      <cdr:nvSpPr>
        <cdr:cNvPr id="2" name="TextBox 1"/>
        <cdr:cNvSpPr txBox="1"/>
      </cdr:nvSpPr>
      <cdr:spPr>
        <a:xfrm xmlns:a="http://schemas.openxmlformats.org/drawingml/2006/main">
          <a:off x="1082040" y="967740"/>
          <a:ext cx="58674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pic>
      <cdr:nvPicPr>
        <cdr:cNvPr id="25" name="chart">
          <a:extLst xmlns:a="http://schemas.openxmlformats.org/drawingml/2006/main">
            <a:ext uri="{FF2B5EF4-FFF2-40B4-BE49-F238E27FC236}">
              <a16:creationId xmlns:a16="http://schemas.microsoft.com/office/drawing/2014/main" id="{B61B6240-5099-4C16-87A1-060C058D53B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0.00885</cdr:x>
      <cdr:y>0.00949</cdr:y>
    </cdr:from>
    <cdr:to>
      <cdr:x>0.01338</cdr:x>
      <cdr:y>0.01724</cdr:y>
    </cdr:to>
    <cdr:pic>
      <cdr:nvPicPr>
        <cdr:cNvPr id="4" name="chart">
          <a:extLst xmlns:a="http://schemas.openxmlformats.org/drawingml/2006/main">
            <a:ext uri="{FF2B5EF4-FFF2-40B4-BE49-F238E27FC236}">
              <a16:creationId xmlns:a16="http://schemas.microsoft.com/office/drawing/2014/main" id="{874E4389-6215-4716-A926-6F8BF57C412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0.55647</cdr:x>
      <cdr:y>0.47608</cdr:y>
    </cdr:from>
    <cdr:to>
      <cdr:x>0.78552</cdr:x>
      <cdr:y>0.5343</cdr:y>
    </cdr:to>
    <cdr:sp macro="" textlink="">
      <cdr:nvSpPr>
        <cdr:cNvPr id="6" name="TextBox 1"/>
        <cdr:cNvSpPr txBox="1">
          <a:spLocks xmlns:a="http://schemas.openxmlformats.org/drawingml/2006/main" noChangeArrowheads="1"/>
        </cdr:cNvSpPr>
      </cdr:nvSpPr>
      <cdr:spPr bwMode="auto">
        <a:xfrm xmlns:a="http://schemas.openxmlformats.org/drawingml/2006/main">
          <a:off x="3031824" y="2181188"/>
          <a:ext cx="1247934" cy="26673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chemeClr val="tx1">
                  <a:lumMod val="65000"/>
                  <a:lumOff val="35000"/>
                </a:schemeClr>
              </a:solidFill>
              <a:latin typeface="Arial" panose="020B0604020202020204" pitchFamily="34" charset="0"/>
              <a:cs typeface="Arial" panose="020B0604020202020204" pitchFamily="34" charset="0"/>
            </a:rPr>
            <a:t>Pre-tax</a:t>
          </a:r>
          <a:endParaRPr lang="en-US" sz="1800" b="1" i="0" u="none" strike="noStrike" baseline="0">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0.57867</cdr:x>
      <cdr:y>0.17741</cdr:y>
    </cdr:from>
    <cdr:to>
      <cdr:x>0.981</cdr:x>
      <cdr:y>0.23909</cdr:y>
    </cdr:to>
    <cdr:sp macro="" textlink="">
      <cdr:nvSpPr>
        <cdr:cNvPr id="7" name="TextBox 1"/>
        <cdr:cNvSpPr txBox="1">
          <a:spLocks xmlns:a="http://schemas.openxmlformats.org/drawingml/2006/main" noChangeArrowheads="1"/>
        </cdr:cNvSpPr>
      </cdr:nvSpPr>
      <cdr:spPr bwMode="auto">
        <a:xfrm xmlns:a="http://schemas.openxmlformats.org/drawingml/2006/main">
          <a:off x="3152774" y="812816"/>
          <a:ext cx="2192011" cy="282588"/>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ysClr val="windowText" lastClr="000000"/>
              </a:solidFill>
              <a:latin typeface="Arial" panose="020B0604020202020204" pitchFamily="34" charset="0"/>
              <a:cs typeface="Arial" panose="020B0604020202020204" pitchFamily="34" charset="0"/>
            </a:rPr>
            <a:t>After-tax/transfer</a:t>
          </a:r>
          <a:endParaRPr lang="en-US" sz="1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0.57867</cdr:x>
      <cdr:y>0.32086</cdr:y>
    </cdr:from>
    <cdr:to>
      <cdr:x>0.95788</cdr:x>
      <cdr:y>0.37908</cdr:y>
    </cdr:to>
    <cdr:sp macro="" textlink="">
      <cdr:nvSpPr>
        <cdr:cNvPr id="8" name="TextBox 1"/>
        <cdr:cNvSpPr txBox="1">
          <a:spLocks xmlns:a="http://schemas.openxmlformats.org/drawingml/2006/main" noChangeArrowheads="1"/>
        </cdr:cNvSpPr>
      </cdr:nvSpPr>
      <cdr:spPr bwMode="auto">
        <a:xfrm xmlns:a="http://schemas.openxmlformats.org/drawingml/2006/main">
          <a:off x="3152774" y="1470024"/>
          <a:ext cx="2066033" cy="26673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1550" b="1" i="0" u="none" strike="noStrike" baseline="0">
              <a:solidFill>
                <a:schemeClr val="tx1">
                  <a:lumMod val="50000"/>
                  <a:lumOff val="50000"/>
                </a:schemeClr>
              </a:solidFill>
              <a:latin typeface="Arial" panose="020B0604020202020204" pitchFamily="34" charset="0"/>
              <a:cs typeface="Arial" panose="020B0604020202020204" pitchFamily="34" charset="0"/>
            </a:rPr>
            <a:t>Pre-tax/after-transfer</a:t>
          </a:r>
        </a:p>
      </cdr:txBody>
    </cdr:sp>
  </cdr:relSizeAnchor>
</c:userShapes>
</file>

<file path=xl/drawings/drawing5.xml><?xml version="1.0" encoding="utf-8"?>
<c:userShapes xmlns:c="http://schemas.openxmlformats.org/drawingml/2006/chart">
  <cdr:relSizeAnchor xmlns:cdr="http://schemas.openxmlformats.org/drawingml/2006/chartDrawing">
    <cdr:from>
      <cdr:x>0.20085</cdr:x>
      <cdr:y>0.34302</cdr:y>
    </cdr:from>
    <cdr:to>
      <cdr:x>0.30951</cdr:x>
      <cdr:y>0.42678</cdr:y>
    </cdr:to>
    <cdr:sp macro="" textlink="">
      <cdr:nvSpPr>
        <cdr:cNvPr id="2" name="TextBox 1"/>
        <cdr:cNvSpPr txBox="1"/>
      </cdr:nvSpPr>
      <cdr:spPr>
        <a:xfrm xmlns:a="http://schemas.openxmlformats.org/drawingml/2006/main">
          <a:off x="1082040" y="967740"/>
          <a:ext cx="58674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pic>
      <cdr:nvPicPr>
        <cdr:cNvPr id="25" name="chart">
          <a:extLst xmlns:a="http://schemas.openxmlformats.org/drawingml/2006/main">
            <a:ext uri="{FF2B5EF4-FFF2-40B4-BE49-F238E27FC236}">
              <a16:creationId xmlns:a16="http://schemas.microsoft.com/office/drawing/2014/main" id="{1E31A992-6132-4190-85E4-C467924A774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0.00885</cdr:x>
      <cdr:y>0.00949</cdr:y>
    </cdr:from>
    <cdr:to>
      <cdr:x>0.01338</cdr:x>
      <cdr:y>0.01724</cdr:y>
    </cdr:to>
    <cdr:pic>
      <cdr:nvPicPr>
        <cdr:cNvPr id="4" name="chart">
          <a:extLst xmlns:a="http://schemas.openxmlformats.org/drawingml/2006/main">
            <a:ext uri="{FF2B5EF4-FFF2-40B4-BE49-F238E27FC236}">
              <a16:creationId xmlns:a16="http://schemas.microsoft.com/office/drawing/2014/main" id="{9C0A5F68-F844-48CF-AC9E-C7211190EF9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0.63203</cdr:x>
      <cdr:y>0.10186</cdr:y>
    </cdr:from>
    <cdr:to>
      <cdr:x>0.86108</cdr:x>
      <cdr:y>0.16008</cdr:y>
    </cdr:to>
    <cdr:sp macro="" textlink="">
      <cdr:nvSpPr>
        <cdr:cNvPr id="6" name="TextBox 1"/>
        <cdr:cNvSpPr txBox="1">
          <a:spLocks xmlns:a="http://schemas.openxmlformats.org/drawingml/2006/main" noChangeArrowheads="1"/>
        </cdr:cNvSpPr>
      </cdr:nvSpPr>
      <cdr:spPr bwMode="auto">
        <a:xfrm xmlns:a="http://schemas.openxmlformats.org/drawingml/2006/main">
          <a:off x="3449522" y="466668"/>
          <a:ext cx="1250115" cy="266736"/>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chemeClr val="tx1">
                  <a:lumMod val="65000"/>
                  <a:lumOff val="35000"/>
                </a:schemeClr>
              </a:solidFill>
              <a:latin typeface="Arial" panose="020B0604020202020204" pitchFamily="34" charset="0"/>
              <a:cs typeface="Arial" panose="020B0604020202020204" pitchFamily="34" charset="0"/>
            </a:rPr>
            <a:t>Pre-tax</a:t>
          </a:r>
          <a:endParaRPr lang="en-US" sz="1800" b="1" i="0" u="none" strike="noStrike" baseline="0">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0.40314</cdr:x>
      <cdr:y>0.28967</cdr:y>
    </cdr:from>
    <cdr:to>
      <cdr:x>0.83945</cdr:x>
      <cdr:y>0.35135</cdr:y>
    </cdr:to>
    <cdr:sp macro="" textlink="">
      <cdr:nvSpPr>
        <cdr:cNvPr id="7" name="TextBox 1"/>
        <cdr:cNvSpPr txBox="1">
          <a:spLocks xmlns:a="http://schemas.openxmlformats.org/drawingml/2006/main" noChangeArrowheads="1"/>
        </cdr:cNvSpPr>
      </cdr:nvSpPr>
      <cdr:spPr bwMode="auto">
        <a:xfrm xmlns:a="http://schemas.openxmlformats.org/drawingml/2006/main">
          <a:off x="2200274" y="1327145"/>
          <a:ext cx="2381316" cy="282588"/>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2000" b="1" i="0" u="none" strike="noStrike" baseline="0">
              <a:solidFill>
                <a:sysClr val="windowText" lastClr="000000"/>
              </a:solidFill>
              <a:latin typeface="Arial" panose="020B0604020202020204" pitchFamily="34" charset="0"/>
              <a:cs typeface="Arial" panose="020B0604020202020204" pitchFamily="34" charset="0"/>
            </a:rPr>
            <a:t>After-tax/transfer</a:t>
          </a:r>
          <a:endParaRPr lang="en-US" sz="1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0.4712</cdr:x>
      <cdr:y>0.23354</cdr:y>
    </cdr:from>
    <cdr:to>
      <cdr:x>0.87237</cdr:x>
      <cdr:y>0.29176</cdr:y>
    </cdr:to>
    <cdr:sp macro="" textlink="">
      <cdr:nvSpPr>
        <cdr:cNvPr id="8" name="TextBox 1"/>
        <cdr:cNvSpPr txBox="1">
          <a:spLocks xmlns:a="http://schemas.openxmlformats.org/drawingml/2006/main" noChangeArrowheads="1"/>
        </cdr:cNvSpPr>
      </cdr:nvSpPr>
      <cdr:spPr bwMode="auto">
        <a:xfrm xmlns:a="http://schemas.openxmlformats.org/drawingml/2006/main">
          <a:off x="2571750" y="1069964"/>
          <a:ext cx="2189466" cy="266737"/>
        </a:xfrm>
        <a:prstGeom xmlns:a="http://schemas.openxmlformats.org/drawingml/2006/main" prst="rect">
          <a:avLst/>
        </a:prstGeom>
        <a:solidFill xmlns:a="http://schemas.openxmlformats.org/drawingml/2006/main">
          <a:srgbClr val="FFFFFF">
            <a:alpha val="0"/>
          </a:srgbClr>
        </a:solidFill>
        <a:ln xmlns:a="http://schemas.openxmlformats.org/drawingml/2006/main">
          <a:noFill/>
        </a:ln>
      </cdr:spPr>
      <cdr:txBody>
        <a:bodyPr xmlns:a="http://schemas.openxmlformats.org/drawingml/2006/main" vert="horz"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en-US" sz="1400" b="1" i="0" u="none" strike="noStrike" baseline="0">
              <a:solidFill>
                <a:schemeClr val="tx1">
                  <a:lumMod val="50000"/>
                  <a:lumOff val="50000"/>
                </a:schemeClr>
              </a:solidFill>
              <a:latin typeface="Arial" panose="020B0604020202020204" pitchFamily="34" charset="0"/>
              <a:cs typeface="Arial" panose="020B0604020202020204" pitchFamily="34" charset="0"/>
            </a:rPr>
            <a:t>Pre-tax/after-transfer</a:t>
          </a:r>
        </a:p>
      </cdr:txBody>
    </cdr:sp>
  </cdr:relSizeAnchor>
  <cdr:relSizeAnchor xmlns:cdr="http://schemas.openxmlformats.org/drawingml/2006/chartDrawing">
    <cdr:from>
      <cdr:x>0.36649</cdr:x>
      <cdr:y>0.22453</cdr:y>
    </cdr:from>
    <cdr:to>
      <cdr:x>0.42583</cdr:x>
      <cdr:y>0.29938</cdr:y>
    </cdr:to>
    <cdr:cxnSp macro="">
      <cdr:nvCxnSpPr>
        <cdr:cNvPr id="5" name="Straight Arrow Connector 4">
          <a:extLst xmlns:a="http://schemas.openxmlformats.org/drawingml/2006/main">
            <a:ext uri="{FF2B5EF4-FFF2-40B4-BE49-F238E27FC236}">
              <a16:creationId xmlns:a16="http://schemas.microsoft.com/office/drawing/2014/main" id="{3AF1810A-0464-46F0-9D05-B3A75EA3D746}"/>
            </a:ext>
          </a:extLst>
        </cdr:cNvPr>
        <cdr:cNvCxnSpPr/>
      </cdr:nvCxnSpPr>
      <cdr:spPr>
        <a:xfrm xmlns:a="http://schemas.openxmlformats.org/drawingml/2006/main" flipH="1" flipV="1">
          <a:off x="2000249" y="1028700"/>
          <a:ext cx="323850" cy="342901"/>
        </a:xfrm>
        <a:prstGeom xmlns:a="http://schemas.openxmlformats.org/drawingml/2006/main" prst="straightConnector1">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0.44386</cdr:x>
      <cdr:y>0.18157</cdr:y>
    </cdr:from>
    <cdr:to>
      <cdr:x>0.50436</cdr:x>
      <cdr:y>0.25156</cdr:y>
    </cdr:to>
    <cdr:cxnSp macro="">
      <cdr:nvCxnSpPr>
        <cdr:cNvPr id="12" name="Straight Arrow Connector 11">
          <a:extLst xmlns:a="http://schemas.openxmlformats.org/drawingml/2006/main">
            <a:ext uri="{FF2B5EF4-FFF2-40B4-BE49-F238E27FC236}">
              <a16:creationId xmlns:a16="http://schemas.microsoft.com/office/drawing/2014/main" id="{EE241411-DA02-4D62-9E3A-A640A595F58F}"/>
            </a:ext>
          </a:extLst>
        </cdr:cNvPr>
        <cdr:cNvCxnSpPr/>
      </cdr:nvCxnSpPr>
      <cdr:spPr>
        <a:xfrm xmlns:a="http://schemas.openxmlformats.org/drawingml/2006/main" flipH="1" flipV="1">
          <a:off x="2422525" y="831851"/>
          <a:ext cx="330199" cy="320674"/>
        </a:xfrm>
        <a:prstGeom xmlns:a="http://schemas.openxmlformats.org/drawingml/2006/main" prst="straightConnector1">
          <a:avLst/>
        </a:prstGeom>
        <a:ln xmlns:a="http://schemas.openxmlformats.org/drawingml/2006/main" w="12700">
          <a:solidFill>
            <a:schemeClr val="tx1">
              <a:lumMod val="65000"/>
              <a:lumOff val="3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0</xdr:col>
      <xdr:colOff>200025</xdr:colOff>
      <xdr:row>1</xdr:row>
      <xdr:rowOff>9525</xdr:rowOff>
    </xdr:from>
    <xdr:to>
      <xdr:col>8</xdr:col>
      <xdr:colOff>371475</xdr:colOff>
      <xdr:row>26</xdr:row>
      <xdr:rowOff>142875</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0.53958</cdr:x>
      <cdr:y>0.76761</cdr:y>
    </cdr:from>
    <cdr:to>
      <cdr:x>0.8926</cdr:x>
      <cdr:y>0.81395</cdr:y>
    </cdr:to>
    <cdr:sp macro="" textlink="">
      <cdr:nvSpPr>
        <cdr:cNvPr id="9" name="TextBox 1"/>
        <cdr:cNvSpPr txBox="1"/>
      </cdr:nvSpPr>
      <cdr:spPr>
        <a:xfrm xmlns:a="http://schemas.openxmlformats.org/drawingml/2006/main">
          <a:off x="3181350" y="3904317"/>
          <a:ext cx="2081387" cy="2357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latin typeface="Arial" panose="020B0604020202020204" pitchFamily="34" charset="0"/>
              <a:cs typeface="Arial" panose="020B0604020202020204" pitchFamily="34" charset="0"/>
            </a:rPr>
            <a:t>Other Transfers</a:t>
          </a:r>
        </a:p>
      </cdr:txBody>
    </cdr:sp>
  </cdr:relSizeAnchor>
  <cdr:relSizeAnchor xmlns:cdr="http://schemas.openxmlformats.org/drawingml/2006/chartDrawing">
    <cdr:from>
      <cdr:x>0.59289</cdr:x>
      <cdr:y>0.60855</cdr:y>
    </cdr:from>
    <cdr:to>
      <cdr:x>0.95018</cdr:x>
      <cdr:y>0.65489</cdr:y>
    </cdr:to>
    <cdr:sp macro="" textlink="">
      <cdr:nvSpPr>
        <cdr:cNvPr id="10" name="TextBox 1"/>
        <cdr:cNvSpPr txBox="1"/>
      </cdr:nvSpPr>
      <cdr:spPr>
        <a:xfrm xmlns:a="http://schemas.openxmlformats.org/drawingml/2006/main">
          <a:off x="3495676" y="3095309"/>
          <a:ext cx="2106562" cy="235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latin typeface="Arial" panose="020B0604020202020204" pitchFamily="34" charset="0"/>
              <a:cs typeface="Arial" panose="020B0604020202020204" pitchFamily="34" charset="0"/>
            </a:rPr>
            <a:t>Medicare</a:t>
          </a:r>
        </a:p>
      </cdr:txBody>
    </cdr:sp>
  </cdr:relSizeAnchor>
  <cdr:relSizeAnchor xmlns:cdr="http://schemas.openxmlformats.org/drawingml/2006/chartDrawing">
    <cdr:from>
      <cdr:x>0.55735</cdr:x>
      <cdr:y>0.46318</cdr:y>
    </cdr:from>
    <cdr:to>
      <cdr:x>0.83558</cdr:x>
      <cdr:y>0.50953</cdr:y>
    </cdr:to>
    <cdr:sp macro="" textlink="">
      <cdr:nvSpPr>
        <cdr:cNvPr id="11" name="TextBox 1"/>
        <cdr:cNvSpPr txBox="1"/>
      </cdr:nvSpPr>
      <cdr:spPr>
        <a:xfrm xmlns:a="http://schemas.openxmlformats.org/drawingml/2006/main">
          <a:off x="3286125" y="2355871"/>
          <a:ext cx="1640419" cy="235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latin typeface="Arial" panose="020B0604020202020204" pitchFamily="34" charset="0"/>
              <a:cs typeface="Arial" panose="020B0604020202020204" pitchFamily="34" charset="0"/>
            </a:rPr>
            <a:t>Social Security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74520</xdr:colOff>
      <xdr:row>1</xdr:row>
      <xdr:rowOff>64994</xdr:rowOff>
    </xdr:from>
    <xdr:to>
      <xdr:col>10</xdr:col>
      <xdr:colOff>343461</xdr:colOff>
      <xdr:row>31</xdr:row>
      <xdr:rowOff>36420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511547</xdr:colOff>
      <xdr:row>1</xdr:row>
      <xdr:rowOff>93567</xdr:rowOff>
    </xdr:from>
    <xdr:to>
      <xdr:col>18</xdr:col>
      <xdr:colOff>984995</xdr:colOff>
      <xdr:row>31</xdr:row>
      <xdr:rowOff>64993</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0.16729</cdr:x>
      <cdr:y>0.36642</cdr:y>
    </cdr:from>
    <cdr:to>
      <cdr:x>0.41452</cdr:x>
      <cdr:y>0.4496</cdr:y>
    </cdr:to>
    <cdr:sp macro="" textlink="">
      <cdr:nvSpPr>
        <cdr:cNvPr id="6" name="TextBox 1"/>
        <cdr:cNvSpPr txBox="1"/>
      </cdr:nvSpPr>
      <cdr:spPr>
        <a:xfrm xmlns:a="http://schemas.openxmlformats.org/drawingml/2006/main">
          <a:off x="1077913" y="2083597"/>
          <a:ext cx="1592998" cy="4729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b="1" baseline="0">
              <a:latin typeface="Arial" panose="020B0604020202020204" pitchFamily="34" charset="0"/>
              <a:cs typeface="Arial" panose="020B0604020202020204" pitchFamily="34" charset="0"/>
            </a:rPr>
            <a:t>Federal income tax</a:t>
          </a:r>
          <a:endParaRPr 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0.14231</cdr:x>
      <cdr:y>0.58703</cdr:y>
    </cdr:from>
    <cdr:to>
      <cdr:x>0.36409</cdr:x>
      <cdr:y>0.70875</cdr:y>
    </cdr:to>
    <cdr:sp macro="" textlink="">
      <cdr:nvSpPr>
        <cdr:cNvPr id="21" name="TextBox 1"/>
        <cdr:cNvSpPr txBox="1"/>
      </cdr:nvSpPr>
      <cdr:spPr>
        <a:xfrm xmlns:a="http://schemas.openxmlformats.org/drawingml/2006/main">
          <a:off x="916955" y="3338116"/>
          <a:ext cx="1429013" cy="6921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b="1" baseline="0">
              <a:latin typeface="Arial" panose="020B0604020202020204" pitchFamily="34" charset="0"/>
              <a:cs typeface="Arial" panose="020B0604020202020204" pitchFamily="34" charset="0"/>
            </a:rPr>
            <a:t>Corporate income tax</a:t>
          </a:r>
          <a:endParaRPr 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0.19686</cdr:x>
      <cdr:y>0.80626</cdr:y>
    </cdr:from>
    <cdr:to>
      <cdr:x>0.55946</cdr:x>
      <cdr:y>0.86768</cdr:y>
    </cdr:to>
    <cdr:sp macro="" textlink="">
      <cdr:nvSpPr>
        <cdr:cNvPr id="22" name="TextBox 1"/>
        <cdr:cNvSpPr txBox="1"/>
      </cdr:nvSpPr>
      <cdr:spPr>
        <a:xfrm xmlns:a="http://schemas.openxmlformats.org/drawingml/2006/main">
          <a:off x="1268470" y="4584743"/>
          <a:ext cx="2336370" cy="349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baseline="0">
              <a:latin typeface="Arial" panose="020B0604020202020204" pitchFamily="34" charset="0"/>
              <a:cs typeface="Arial" panose="020B0604020202020204" pitchFamily="34" charset="0"/>
            </a:rPr>
            <a:t>Other taxes</a:t>
          </a:r>
          <a:endParaRPr 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0.59365</cdr:x>
      <cdr:y>0.67041</cdr:y>
    </cdr:from>
    <cdr:to>
      <cdr:x>0.87282</cdr:x>
      <cdr:y>0.72362</cdr:y>
    </cdr:to>
    <cdr:sp macro="" textlink="">
      <cdr:nvSpPr>
        <cdr:cNvPr id="5" name="TextBox 1"/>
        <cdr:cNvSpPr txBox="1"/>
      </cdr:nvSpPr>
      <cdr:spPr>
        <a:xfrm xmlns:a="http://schemas.openxmlformats.org/drawingml/2006/main">
          <a:off x="3825114" y="3812229"/>
          <a:ext cx="1798799" cy="302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baseline="0">
              <a:latin typeface="Arial" panose="020B0604020202020204" pitchFamily="34" charset="0"/>
              <a:cs typeface="Arial" panose="020B0604020202020204" pitchFamily="34" charset="0"/>
            </a:rPr>
            <a:t>Payroll taxes</a:t>
          </a:r>
          <a:endParaRPr lang="en-US" sz="1600" b="1">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plinter.David/Private/Thesis%20-%20Ch%201/2.%20Full%20Variability%20&amp;%20Inequality/Mobility_and_Inequality_2018_9_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plinter.David/Private/COMMENTS/Duquette%202018/Duquette%202018%20-%20Comment-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1"/>
      <sheetName val="T2"/>
      <sheetName val="F1"/>
      <sheetName val="F2"/>
      <sheetName val="F3a"/>
      <sheetName val="F3b"/>
      <sheetName val="F4"/>
      <sheetName val="F5"/>
      <sheetName val="F6"/>
      <sheetName val="TA1"/>
      <sheetName val="TA2"/>
      <sheetName val="B1-8090"/>
      <sheetName val="B2-TopCd"/>
      <sheetName val="B3-Vshape"/>
      <sheetName val="B4-Vshape"/>
      <sheetName val="B5-MultiYr"/>
      <sheetName val="B6-Indiv"/>
      <sheetName val="B7-WgSplits"/>
      <sheetName val="B8-1980"/>
      <sheetName val="B9-1990"/>
      <sheetName val="B10-2000"/>
      <sheetName val="B11-1980s v 2000s"/>
    </sheetNames>
    <sheetDataSet>
      <sheetData sheetId="0" refreshError="1"/>
      <sheetData sheetId="1" refreshError="1"/>
      <sheetData sheetId="2" refreshError="1"/>
      <sheetData sheetId="3">
        <row r="34">
          <cell r="A34" t="str">
            <v>1st decile</v>
          </cell>
          <cell r="B34">
            <v>0.18562142273888199</v>
          </cell>
          <cell r="C34">
            <v>-1.3169894519393401E-2</v>
          </cell>
        </row>
        <row r="35">
          <cell r="A35" t="str">
            <v>2nd decile</v>
          </cell>
          <cell r="B35">
            <v>5.9522384083658536E-2</v>
          </cell>
          <cell r="C35">
            <v>-4.6500367619524176E-3</v>
          </cell>
        </row>
        <row r="36">
          <cell r="A36" t="str">
            <v>3rd decile</v>
          </cell>
          <cell r="B36">
            <v>5.9096149734235992E-2</v>
          </cell>
          <cell r="C36">
            <v>6.0453165357298652E-3</v>
          </cell>
        </row>
        <row r="37">
          <cell r="A37" t="str">
            <v>4th decile</v>
          </cell>
          <cell r="B37">
            <v>5.3521444320131756E-2</v>
          </cell>
          <cell r="C37">
            <v>-6.0318748577454964E-4</v>
          </cell>
        </row>
        <row r="38">
          <cell r="A38" t="str">
            <v>5th decile</v>
          </cell>
          <cell r="B38">
            <v>1.9500154418047172E-2</v>
          </cell>
          <cell r="C38">
            <v>-2.3225692249038933E-3</v>
          </cell>
        </row>
        <row r="39">
          <cell r="A39" t="str">
            <v>6th decile</v>
          </cell>
          <cell r="B39">
            <v>1.1957171616387891E-2</v>
          </cell>
          <cell r="C39">
            <v>4.0526237348136469E-4</v>
          </cell>
        </row>
        <row r="40">
          <cell r="A40" t="str">
            <v>7th decile</v>
          </cell>
          <cell r="B40">
            <v>9.1628218649448673E-3</v>
          </cell>
          <cell r="C40">
            <v>3.525754636006346E-3</v>
          </cell>
        </row>
        <row r="41">
          <cell r="A41" t="str">
            <v>8th decile</v>
          </cell>
          <cell r="B41">
            <v>4.3093946447167464E-3</v>
          </cell>
          <cell r="C41">
            <v>6.8843014004213686E-3</v>
          </cell>
        </row>
        <row r="42">
          <cell r="A42" t="str">
            <v>9th decile</v>
          </cell>
          <cell r="B42">
            <v>-2.0525961075691162E-3</v>
          </cell>
          <cell r="C42">
            <v>1.1573389895202296E-2</v>
          </cell>
        </row>
        <row r="43">
          <cell r="A43" t="str">
            <v>P90 to P95</v>
          </cell>
          <cell r="B43">
            <v>-2.5059181289262245E-3</v>
          </cell>
          <cell r="C43">
            <v>1.7721517551392143E-2</v>
          </cell>
        </row>
        <row r="44">
          <cell r="A44" t="str">
            <v>P95 to P99</v>
          </cell>
          <cell r="B44">
            <v>-3.1259058101909794E-3</v>
          </cell>
          <cell r="C44">
            <v>3.0345101893951381E-2</v>
          </cell>
        </row>
        <row r="45">
          <cell r="A45" t="str">
            <v>Top 1%</v>
          </cell>
          <cell r="B45">
            <v>-2.9660375101961942E-3</v>
          </cell>
          <cell r="C45">
            <v>0.10324409981528627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1"/>
      <sheetName val="F1-PSZ"/>
      <sheetName val="F2-AS"/>
      <sheetName val="F3-Real"/>
      <sheetName val="TA1"/>
      <sheetName val="TA2"/>
      <sheetName val="FA1-Partial"/>
      <sheetName val="Data"/>
    </sheetNames>
    <sheetDataSet>
      <sheetData sheetId="0" refreshError="1"/>
      <sheetData sheetId="1" refreshError="1"/>
      <sheetData sheetId="2">
        <row r="38">
          <cell r="A38">
            <v>1920</v>
          </cell>
        </row>
        <row r="39">
          <cell r="A39">
            <v>1921</v>
          </cell>
        </row>
        <row r="40">
          <cell r="A40">
            <v>1922</v>
          </cell>
          <cell r="D40">
            <v>3.0350007116794586E-2</v>
          </cell>
          <cell r="E40">
            <v>2.1251914728282719E-2</v>
          </cell>
        </row>
        <row r="41">
          <cell r="A41">
            <v>1923</v>
          </cell>
          <cell r="D41">
            <v>3.2255783677101135E-2</v>
          </cell>
          <cell r="E41">
            <v>1.990115635952935E-2</v>
          </cell>
        </row>
        <row r="42">
          <cell r="A42">
            <v>1924</v>
          </cell>
          <cell r="D42">
            <v>3.2178658992052078E-2</v>
          </cell>
          <cell r="E42">
            <v>2.1409866453935989E-2</v>
          </cell>
        </row>
        <row r="43">
          <cell r="A43">
            <v>1925</v>
          </cell>
          <cell r="D43">
            <v>2.6897955685853958E-2</v>
          </cell>
          <cell r="E43">
            <v>1.6695623232271195E-2</v>
          </cell>
        </row>
        <row r="44">
          <cell r="A44">
            <v>1926</v>
          </cell>
          <cell r="D44">
            <v>2.9064007103443146E-2</v>
          </cell>
          <cell r="E44">
            <v>1.6372407755276049E-2</v>
          </cell>
        </row>
        <row r="45">
          <cell r="A45">
            <v>1927</v>
          </cell>
          <cell r="D45">
            <v>2.9656426981091499E-2</v>
          </cell>
          <cell r="E45">
            <v>1.934306499615426E-2</v>
          </cell>
        </row>
        <row r="46">
          <cell r="A46">
            <v>1928</v>
          </cell>
          <cell r="D46">
            <v>2.5770574808120728E-2</v>
          </cell>
          <cell r="E46">
            <v>1.6541472511698126E-2</v>
          </cell>
        </row>
        <row r="47">
          <cell r="A47">
            <v>1929</v>
          </cell>
          <cell r="D47">
            <v>2.5517016649246216E-2</v>
          </cell>
          <cell r="E47">
            <v>1.4764242502307038E-2</v>
          </cell>
        </row>
        <row r="48">
          <cell r="A48">
            <v>1930</v>
          </cell>
          <cell r="D48">
            <v>3.0839333310723305E-2</v>
          </cell>
          <cell r="E48">
            <v>2.0337081823937758E-2</v>
          </cell>
        </row>
        <row r="49">
          <cell r="A49">
            <v>1931</v>
          </cell>
          <cell r="D49">
            <v>3.0442750081419945E-2</v>
          </cell>
          <cell r="E49">
            <v>2.5880256677141306E-2</v>
          </cell>
        </row>
        <row r="50">
          <cell r="A50">
            <v>1932</v>
          </cell>
          <cell r="D50">
            <v>3.3135499805212021E-2</v>
          </cell>
          <cell r="E50">
            <v>3.4226052242014852E-2</v>
          </cell>
        </row>
        <row r="51">
          <cell r="A51">
            <v>1933</v>
          </cell>
          <cell r="D51">
            <v>2.5761781260371208E-2</v>
          </cell>
          <cell r="E51">
            <v>2.3363957509501439E-2</v>
          </cell>
        </row>
        <row r="52">
          <cell r="A52">
            <v>1934</v>
          </cell>
          <cell r="D52">
            <v>3.0519535765051842E-2</v>
          </cell>
          <cell r="E52">
            <v>2.1131191804336605E-2</v>
          </cell>
        </row>
        <row r="53">
          <cell r="A53">
            <v>1935</v>
          </cell>
          <cell r="D53">
            <v>3.1065098941326141E-2</v>
          </cell>
          <cell r="E53">
            <v>2.0138613638516323E-2</v>
          </cell>
        </row>
        <row r="54">
          <cell r="A54">
            <v>1936</v>
          </cell>
          <cell r="D54">
            <v>3.2578632235527039E-2</v>
          </cell>
          <cell r="E54">
            <v>2.1180560142644737E-2</v>
          </cell>
        </row>
        <row r="55">
          <cell r="A55">
            <v>1937</v>
          </cell>
          <cell r="D55">
            <v>3.3149532973766327E-2</v>
          </cell>
          <cell r="E55">
            <v>2.0113623438206964E-2</v>
          </cell>
        </row>
        <row r="56">
          <cell r="A56">
            <v>1938</v>
          </cell>
          <cell r="D56">
            <v>3.0465288087725639E-2</v>
          </cell>
          <cell r="E56">
            <v>1.7979046877553216E-2</v>
          </cell>
        </row>
        <row r="57">
          <cell r="A57">
            <v>1939</v>
          </cell>
          <cell r="D57">
            <v>3.5564031451940536E-2</v>
          </cell>
          <cell r="E57">
            <v>2.0265516605204585E-2</v>
          </cell>
        </row>
        <row r="58">
          <cell r="A58">
            <v>1940</v>
          </cell>
          <cell r="D58">
            <v>3.6099828779697418E-2</v>
          </cell>
          <cell r="E58">
            <v>1.8492948688934682E-2</v>
          </cell>
        </row>
        <row r="59">
          <cell r="A59">
            <v>1941</v>
          </cell>
          <cell r="D59">
            <v>3.2276339828968048E-2</v>
          </cell>
          <cell r="E59">
            <v>1.4825014910020111E-2</v>
          </cell>
        </row>
        <row r="60">
          <cell r="A60">
            <v>1942</v>
          </cell>
          <cell r="D60">
            <v>2.9717827215790749E-2</v>
          </cell>
          <cell r="E60">
            <v>1.1829896648532798E-2</v>
          </cell>
        </row>
        <row r="61">
          <cell r="A61">
            <v>1943</v>
          </cell>
        </row>
        <row r="62">
          <cell r="A62">
            <v>1944</v>
          </cell>
          <cell r="D62">
            <v>3.6614902317523956E-2</v>
          </cell>
          <cell r="E62">
            <v>1.3693775439459946E-2</v>
          </cell>
        </row>
        <row r="63">
          <cell r="A63">
            <v>1945</v>
          </cell>
          <cell r="D63">
            <v>4.6448960900306702E-2</v>
          </cell>
          <cell r="E63">
            <v>1.944216694630431E-2</v>
          </cell>
        </row>
        <row r="64">
          <cell r="A64">
            <v>1946</v>
          </cell>
          <cell r="D64">
            <v>4.7385025769472122E-2</v>
          </cell>
          <cell r="E64">
            <v>2.4071481512799892E-2</v>
          </cell>
        </row>
        <row r="65">
          <cell r="A65">
            <v>1947</v>
          </cell>
          <cell r="D65">
            <v>5.2854083478450775E-2</v>
          </cell>
          <cell r="E65">
            <v>2.356702126020065E-2</v>
          </cell>
        </row>
        <row r="66">
          <cell r="A66">
            <v>1948</v>
          </cell>
          <cell r="D66">
            <v>4.326210543513298E-2</v>
          </cell>
          <cell r="E66">
            <v>1.7902262501109406E-2</v>
          </cell>
        </row>
        <row r="67">
          <cell r="A67">
            <v>1949</v>
          </cell>
          <cell r="D67">
            <v>4.4382881373167038E-2</v>
          </cell>
          <cell r="E67">
            <v>1.8449244333277062E-2</v>
          </cell>
        </row>
        <row r="68">
          <cell r="A68">
            <v>1950</v>
          </cell>
          <cell r="D68">
            <v>4.271409660577774E-2</v>
          </cell>
          <cell r="E68">
            <v>1.8154182949153608E-2</v>
          </cell>
        </row>
        <row r="69">
          <cell r="A69">
            <v>1951</v>
          </cell>
        </row>
        <row r="70">
          <cell r="A70">
            <v>1952</v>
          </cell>
          <cell r="D70">
            <v>5.4435480386018753E-2</v>
          </cell>
          <cell r="E70">
            <v>2.0607915616752945E-2</v>
          </cell>
        </row>
        <row r="71">
          <cell r="A71">
            <v>1953</v>
          </cell>
          <cell r="D71">
            <v>5.7083625346422195E-2</v>
          </cell>
          <cell r="E71">
            <v>2.1293734436082574E-2</v>
          </cell>
        </row>
        <row r="72">
          <cell r="A72">
            <v>1954</v>
          </cell>
          <cell r="D72">
            <v>6.6292263567447662E-2</v>
          </cell>
          <cell r="E72">
            <v>2.5048761732300022E-2</v>
          </cell>
        </row>
        <row r="73">
          <cell r="A73">
            <v>1955</v>
          </cell>
        </row>
        <row r="74">
          <cell r="A74">
            <v>1956</v>
          </cell>
          <cell r="D74">
            <v>7.5456604361534119E-2</v>
          </cell>
          <cell r="E74">
            <v>2.5979495969161371E-2</v>
          </cell>
        </row>
        <row r="75">
          <cell r="A75">
            <v>1957</v>
          </cell>
        </row>
        <row r="76">
          <cell r="A76">
            <v>1958</v>
          </cell>
          <cell r="D76">
            <v>8.3933621644973755E-2</v>
          </cell>
          <cell r="E76">
            <v>3.156263032808701E-2</v>
          </cell>
        </row>
        <row r="77">
          <cell r="A77">
            <v>1959</v>
          </cell>
        </row>
        <row r="78">
          <cell r="A78">
            <v>1960</v>
          </cell>
          <cell r="D78">
            <v>8.6391858756542206E-2</v>
          </cell>
          <cell r="E78">
            <v>2.8419387424692105E-2</v>
          </cell>
        </row>
        <row r="79">
          <cell r="A79">
            <v>1961</v>
          </cell>
        </row>
        <row r="80">
          <cell r="A80">
            <v>1962</v>
          </cell>
          <cell r="D80">
            <v>9.4576247036457062E-2</v>
          </cell>
          <cell r="E80">
            <v>2.7511162441313085E-2</v>
          </cell>
        </row>
        <row r="81">
          <cell r="A81">
            <v>1963</v>
          </cell>
        </row>
        <row r="82">
          <cell r="A82">
            <v>1964</v>
          </cell>
          <cell r="D82">
            <v>9.6557281911373138E-2</v>
          </cell>
          <cell r="E82">
            <v>2.6240824230307831E-2</v>
          </cell>
        </row>
        <row r="83">
          <cell r="A83">
            <v>1965</v>
          </cell>
        </row>
        <row r="84">
          <cell r="A84">
            <v>1966</v>
          </cell>
          <cell r="D84">
            <v>8.5845321416854858E-2</v>
          </cell>
          <cell r="E84">
            <v>2.449785213428312E-2</v>
          </cell>
        </row>
        <row r="85">
          <cell r="A85">
            <v>1967</v>
          </cell>
        </row>
        <row r="86">
          <cell r="A86">
            <v>1968</v>
          </cell>
          <cell r="D86">
            <v>9.91983562707901E-2</v>
          </cell>
          <cell r="E86">
            <v>3.0840399861216228E-2</v>
          </cell>
        </row>
        <row r="87">
          <cell r="A87">
            <v>1969</v>
          </cell>
        </row>
        <row r="88">
          <cell r="A88">
            <v>1970</v>
          </cell>
          <cell r="D88">
            <v>8.0435954034328461E-2</v>
          </cell>
          <cell r="E88">
            <v>2.6509448035380412E-2</v>
          </cell>
        </row>
        <row r="89">
          <cell r="A89">
            <v>1971</v>
          </cell>
        </row>
        <row r="90">
          <cell r="A90">
            <v>1972</v>
          </cell>
          <cell r="D90">
            <v>7.9447925090789795E-2</v>
          </cell>
          <cell r="E90">
            <v>2.8041669152557312E-2</v>
          </cell>
        </row>
        <row r="91">
          <cell r="A91">
            <v>1973</v>
          </cell>
          <cell r="D91">
            <v>6.695874035358429E-2</v>
          </cell>
          <cell r="E91">
            <v>2.3575811984120409E-2</v>
          </cell>
        </row>
        <row r="92">
          <cell r="A92">
            <v>1974</v>
          </cell>
          <cell r="D92">
            <v>6.1587277799844742E-2</v>
          </cell>
          <cell r="E92">
            <v>2.4216842290901049E-2</v>
          </cell>
        </row>
        <row r="93">
          <cell r="A93">
            <v>1975</v>
          </cell>
          <cell r="D93">
            <v>6.5777711570262909E-2</v>
          </cell>
          <cell r="E93">
            <v>2.3790431421269714E-2</v>
          </cell>
        </row>
        <row r="94">
          <cell r="A94">
            <v>1976</v>
          </cell>
          <cell r="D94">
            <v>6.7635558545589447E-2</v>
          </cell>
          <cell r="E94">
            <v>2.495167082151737E-2</v>
          </cell>
        </row>
        <row r="95">
          <cell r="A95">
            <v>1977</v>
          </cell>
          <cell r="D95">
            <v>6.8443074822425842E-2</v>
          </cell>
          <cell r="E95">
            <v>2.4475947822326833E-2</v>
          </cell>
        </row>
        <row r="96">
          <cell r="A96">
            <v>1978</v>
          </cell>
          <cell r="D96">
            <v>6.4096242189407349E-2</v>
          </cell>
          <cell r="E96">
            <v>2.2540785776648649E-2</v>
          </cell>
        </row>
        <row r="97">
          <cell r="A97">
            <v>1979</v>
          </cell>
          <cell r="D97">
            <v>7.5463555753231049E-2</v>
          </cell>
          <cell r="E97">
            <v>2.3262059986059899E-2</v>
          </cell>
        </row>
        <row r="98">
          <cell r="A98">
            <v>1980</v>
          </cell>
          <cell r="D98">
            <v>7.1899525821208954E-2</v>
          </cell>
          <cell r="E98">
            <v>2.6092749444358531E-2</v>
          </cell>
        </row>
        <row r="99">
          <cell r="A99">
            <v>1981</v>
          </cell>
          <cell r="D99">
            <v>8.0451257526874542E-2</v>
          </cell>
          <cell r="E99">
            <v>2.5247772222483665E-2</v>
          </cell>
        </row>
        <row r="100">
          <cell r="A100">
            <v>1982</v>
          </cell>
          <cell r="D100">
            <v>5.9816155582666397E-2</v>
          </cell>
          <cell r="E100">
            <v>2.2148412156802039E-2</v>
          </cell>
        </row>
        <row r="101">
          <cell r="A101">
            <v>1983</v>
          </cell>
          <cell r="D101">
            <v>6.622517853975296E-2</v>
          </cell>
          <cell r="E101">
            <v>2.3331010821818023E-2</v>
          </cell>
        </row>
        <row r="102">
          <cell r="A102">
            <v>1984</v>
          </cell>
          <cell r="D102">
            <v>5.7889837771654129E-2</v>
          </cell>
          <cell r="E102">
            <v>2.036116894112976E-2</v>
          </cell>
        </row>
        <row r="103">
          <cell r="A103">
            <v>1985</v>
          </cell>
          <cell r="D103">
            <v>6.9753624498844147E-2</v>
          </cell>
          <cell r="E103">
            <v>2.6578632620525448E-2</v>
          </cell>
        </row>
        <row r="104">
          <cell r="A104">
            <v>1986</v>
          </cell>
          <cell r="D104">
            <v>7.5141042470932007E-2</v>
          </cell>
          <cell r="E104">
            <v>3.2459699445464389E-2</v>
          </cell>
        </row>
        <row r="105">
          <cell r="A105">
            <v>1987</v>
          </cell>
          <cell r="D105">
            <v>3.7539046257734299E-2</v>
          </cell>
          <cell r="E105">
            <v>1.9749337678913185E-2</v>
          </cell>
        </row>
        <row r="106">
          <cell r="A106">
            <v>1988</v>
          </cell>
          <cell r="D106">
            <v>3.3198237419128418E-2</v>
          </cell>
          <cell r="E106">
            <v>1.7438968307508611E-2</v>
          </cell>
        </row>
        <row r="107">
          <cell r="A107">
            <v>1989</v>
          </cell>
          <cell r="D107">
            <v>3.5197064280509949E-2</v>
          </cell>
          <cell r="E107">
            <v>1.9673014490935559E-2</v>
          </cell>
        </row>
        <row r="108">
          <cell r="A108">
            <v>1990</v>
          </cell>
          <cell r="D108">
            <v>3.2312080264091492E-2</v>
          </cell>
          <cell r="E108">
            <v>1.871123049989358E-2</v>
          </cell>
        </row>
        <row r="109">
          <cell r="A109">
            <v>1991</v>
          </cell>
          <cell r="D109">
            <v>4.6827960759401321E-2</v>
          </cell>
          <cell r="E109">
            <v>1.9857074092465461E-2</v>
          </cell>
        </row>
        <row r="110">
          <cell r="A110">
            <v>1992</v>
          </cell>
          <cell r="D110">
            <v>3.0727021396160126E-2</v>
          </cell>
          <cell r="E110">
            <v>1.674880049354183E-2</v>
          </cell>
        </row>
        <row r="111">
          <cell r="A111">
            <v>1993</v>
          </cell>
          <cell r="D111">
            <v>4.1154626756906509E-2</v>
          </cell>
          <cell r="E111">
            <v>2.1273562614635932E-2</v>
          </cell>
        </row>
        <row r="112">
          <cell r="A112">
            <v>1994</v>
          </cell>
          <cell r="D112">
            <v>4.5033946633338928E-2</v>
          </cell>
          <cell r="E112">
            <v>2.1997094844346927E-2</v>
          </cell>
        </row>
        <row r="113">
          <cell r="A113">
            <v>1995</v>
          </cell>
          <cell r="D113">
            <v>3.8413349539041519E-2</v>
          </cell>
          <cell r="E113">
            <v>2.1031733267648556E-2</v>
          </cell>
        </row>
        <row r="114">
          <cell r="A114">
            <v>1996</v>
          </cell>
          <cell r="D114">
            <v>4.913034662604332E-2</v>
          </cell>
          <cell r="E114">
            <v>2.5816271109906256E-2</v>
          </cell>
        </row>
        <row r="115">
          <cell r="A115">
            <v>1997</v>
          </cell>
          <cell r="D115">
            <v>5.7321712374687195E-2</v>
          </cell>
          <cell r="E115">
            <v>2.890516432105673E-2</v>
          </cell>
        </row>
        <row r="116">
          <cell r="A116">
            <v>1998</v>
          </cell>
          <cell r="D116">
            <v>5.1965672522783279E-2</v>
          </cell>
          <cell r="E116">
            <v>2.8531176311073127E-2</v>
          </cell>
        </row>
        <row r="117">
          <cell r="A117">
            <v>1999</v>
          </cell>
          <cell r="D117">
            <v>5.1538269966840744E-2</v>
          </cell>
          <cell r="E117">
            <v>3.1640181936290132E-2</v>
          </cell>
        </row>
        <row r="118">
          <cell r="A118">
            <v>2000</v>
          </cell>
          <cell r="D118">
            <v>5.3797226399183273E-2</v>
          </cell>
          <cell r="E118">
            <v>3.2840647325921533E-2</v>
          </cell>
        </row>
        <row r="119">
          <cell r="A119">
            <v>2001</v>
          </cell>
          <cell r="D119">
            <v>4.8725444823503494E-2</v>
          </cell>
          <cell r="E119">
            <v>2.8528305316155855E-2</v>
          </cell>
        </row>
        <row r="120">
          <cell r="A120">
            <v>2002</v>
          </cell>
          <cell r="D120">
            <v>5.1495131105184555E-2</v>
          </cell>
          <cell r="E120">
            <v>2.4790887636535187E-2</v>
          </cell>
        </row>
        <row r="121">
          <cell r="A121">
            <v>2003</v>
          </cell>
          <cell r="D121">
            <v>5.2631709724664688E-2</v>
          </cell>
          <cell r="E121">
            <v>2.5954375245682053E-2</v>
          </cell>
        </row>
        <row r="122">
          <cell r="A122">
            <v>2004</v>
          </cell>
          <cell r="D122">
            <v>5.3260460495948792E-2</v>
          </cell>
          <cell r="E122">
            <v>2.967138941752314E-2</v>
          </cell>
        </row>
        <row r="123">
          <cell r="A123">
            <v>2005</v>
          </cell>
          <cell r="D123">
            <v>5.7614456862211227E-2</v>
          </cell>
          <cell r="E123">
            <v>3.2374635280475371E-2</v>
          </cell>
        </row>
        <row r="124">
          <cell r="A124">
            <v>2006</v>
          </cell>
          <cell r="D124">
            <v>5.5961411446332932E-2</v>
          </cell>
          <cell r="E124">
            <v>3.0582579084181508E-2</v>
          </cell>
        </row>
        <row r="125">
          <cell r="A125">
            <v>2007</v>
          </cell>
          <cell r="D125">
            <v>4.6173892915248871E-2</v>
          </cell>
          <cell r="E125">
            <v>3.4100048701327983E-2</v>
          </cell>
        </row>
        <row r="126">
          <cell r="A126">
            <v>2008</v>
          </cell>
          <cell r="D126">
            <v>4.6213582158088684E-2</v>
          </cell>
          <cell r="E126">
            <v>2.5575428278428972E-2</v>
          </cell>
        </row>
        <row r="127">
          <cell r="A127">
            <v>2009</v>
          </cell>
          <cell r="D127">
            <v>5.9104848653078079E-2</v>
          </cell>
          <cell r="E127">
            <v>2.1408476452096415E-2</v>
          </cell>
        </row>
        <row r="128">
          <cell r="A128">
            <v>2010</v>
          </cell>
          <cell r="D128">
            <v>5.9766091406345367E-2</v>
          </cell>
          <cell r="E128">
            <v>2.2727594029702251E-2</v>
          </cell>
        </row>
        <row r="129">
          <cell r="A129">
            <v>2011</v>
          </cell>
          <cell r="D129">
            <v>6.4086958765983582E-2</v>
          </cell>
          <cell r="E129">
            <v>2.2886516724966208E-2</v>
          </cell>
        </row>
        <row r="130">
          <cell r="A130">
            <v>2012</v>
          </cell>
          <cell r="D130">
            <v>4.5815076678991318E-2</v>
          </cell>
          <cell r="E130">
            <v>3.1872561768351321E-2</v>
          </cell>
        </row>
        <row r="131">
          <cell r="A131">
            <v>2013</v>
          </cell>
          <cell r="E131">
            <v>2.9267267228611196E-2</v>
          </cell>
        </row>
        <row r="132">
          <cell r="A132">
            <v>2014</v>
          </cell>
          <cell r="E132">
            <v>3.0514589424520913E-2</v>
          </cell>
        </row>
        <row r="133">
          <cell r="A133">
            <v>2015</v>
          </cell>
        </row>
        <row r="134">
          <cell r="A134">
            <v>2016</v>
          </cell>
        </row>
        <row r="135">
          <cell r="A135">
            <v>2017</v>
          </cell>
        </row>
        <row r="136">
          <cell r="A136">
            <v>2018</v>
          </cell>
        </row>
        <row r="137">
          <cell r="A137">
            <v>2019</v>
          </cell>
        </row>
        <row r="138">
          <cell r="A138">
            <v>2020</v>
          </cell>
        </row>
      </sheetData>
      <sheetData sheetId="3" refreshError="1"/>
      <sheetData sheetId="4" refreshError="1"/>
      <sheetData sheetId="5" refreshError="1"/>
      <sheetData sheetId="6" refreshError="1"/>
      <sheetData sheetId="7" refreshError="1"/>
      <sheetData sheetId="8">
        <row r="5">
          <cell r="C5">
            <v>3.7426386028528214E-2</v>
          </cell>
          <cell r="BG5">
            <v>2.6131837841349207E-2</v>
          </cell>
        </row>
        <row r="10">
          <cell r="C10">
            <v>3.0350007116794586E-2</v>
          </cell>
          <cell r="BG10">
            <v>2.1251914728282719E-2</v>
          </cell>
        </row>
        <row r="11">
          <cell r="C11">
            <v>3.2255783677101135E-2</v>
          </cell>
          <cell r="BG11">
            <v>1.990115635952935E-2</v>
          </cell>
        </row>
        <row r="12">
          <cell r="C12">
            <v>3.2178658992052078E-2</v>
          </cell>
          <cell r="BG12">
            <v>2.1409866453935989E-2</v>
          </cell>
        </row>
        <row r="13">
          <cell r="C13">
            <v>2.6897955685853958E-2</v>
          </cell>
          <cell r="BG13">
            <v>1.6695623232271195E-2</v>
          </cell>
        </row>
        <row r="14">
          <cell r="C14">
            <v>2.9064007103443146E-2</v>
          </cell>
          <cell r="BG14">
            <v>1.6372407755276049E-2</v>
          </cell>
        </row>
        <row r="15">
          <cell r="C15">
            <v>2.9656426981091499E-2</v>
          </cell>
          <cell r="BG15">
            <v>1.934306499615426E-2</v>
          </cell>
        </row>
        <row r="16">
          <cell r="C16">
            <v>2.5770574808120728E-2</v>
          </cell>
          <cell r="BG16">
            <v>1.6541472511698126E-2</v>
          </cell>
        </row>
        <row r="17">
          <cell r="C17">
            <v>2.5517016649246216E-2</v>
          </cell>
          <cell r="BG17">
            <v>1.4764242502307038E-2</v>
          </cell>
        </row>
        <row r="18">
          <cell r="C18">
            <v>3.0839333310723305E-2</v>
          </cell>
          <cell r="BG18">
            <v>2.0337081823937758E-2</v>
          </cell>
        </row>
        <row r="19">
          <cell r="C19">
            <v>3.0442750081419945E-2</v>
          </cell>
          <cell r="BG19">
            <v>2.5880256677141306E-2</v>
          </cell>
        </row>
        <row r="20">
          <cell r="C20">
            <v>3.3135499805212021E-2</v>
          </cell>
          <cell r="BG20">
            <v>3.4226052242014852E-2</v>
          </cell>
        </row>
        <row r="21">
          <cell r="C21">
            <v>2.5761781260371208E-2</v>
          </cell>
          <cell r="BG21">
            <v>2.3363957509501439E-2</v>
          </cell>
        </row>
        <row r="22">
          <cell r="C22">
            <v>3.0519535765051842E-2</v>
          </cell>
          <cell r="BG22">
            <v>2.1131191804336605E-2</v>
          </cell>
        </row>
        <row r="23">
          <cell r="C23">
            <v>3.1065098941326141E-2</v>
          </cell>
          <cell r="BG23">
            <v>2.0138613638516323E-2</v>
          </cell>
        </row>
        <row r="24">
          <cell r="C24">
            <v>3.2578632235527039E-2</v>
          </cell>
          <cell r="BG24">
            <v>2.1180560142644737E-2</v>
          </cell>
        </row>
        <row r="25">
          <cell r="C25">
            <v>3.3149532973766327E-2</v>
          </cell>
          <cell r="BG25">
            <v>2.0113623438206964E-2</v>
          </cell>
        </row>
        <row r="26">
          <cell r="C26">
            <v>3.0465288087725639E-2</v>
          </cell>
          <cell r="BG26">
            <v>1.7979046877553216E-2</v>
          </cell>
        </row>
        <row r="27">
          <cell r="C27">
            <v>3.5564031451940536E-2</v>
          </cell>
          <cell r="BG27">
            <v>2.0265516605204585E-2</v>
          </cell>
        </row>
        <row r="28">
          <cell r="C28">
            <v>3.6099828779697418E-2</v>
          </cell>
          <cell r="BG28">
            <v>1.8492948688934682E-2</v>
          </cell>
        </row>
        <row r="29">
          <cell r="C29">
            <v>3.2276339828968048E-2</v>
          </cell>
          <cell r="BG29">
            <v>1.4825014910020111E-2</v>
          </cell>
        </row>
        <row r="30">
          <cell r="C30">
            <v>2.9717827215790749E-2</v>
          </cell>
          <cell r="BG30">
            <v>1.1829896648532798E-2</v>
          </cell>
        </row>
        <row r="32">
          <cell r="C32">
            <v>3.6614902317523956E-2</v>
          </cell>
          <cell r="BG32">
            <v>1.3693775439459946E-2</v>
          </cell>
        </row>
        <row r="33">
          <cell r="C33">
            <v>4.6448960900306702E-2</v>
          </cell>
          <cell r="BG33">
            <v>1.944216694630431E-2</v>
          </cell>
        </row>
        <row r="34">
          <cell r="C34">
            <v>4.7385025769472122E-2</v>
          </cell>
          <cell r="BG34">
            <v>2.4071481512799892E-2</v>
          </cell>
        </row>
        <row r="35">
          <cell r="C35">
            <v>5.2854083478450775E-2</v>
          </cell>
          <cell r="BG35">
            <v>2.356702126020065E-2</v>
          </cell>
        </row>
        <row r="36">
          <cell r="C36">
            <v>4.326210543513298E-2</v>
          </cell>
          <cell r="BG36">
            <v>1.7902262501109406E-2</v>
          </cell>
        </row>
        <row r="37">
          <cell r="C37">
            <v>4.4382881373167038E-2</v>
          </cell>
          <cell r="BG37">
            <v>1.8449244333277062E-2</v>
          </cell>
        </row>
        <row r="38">
          <cell r="C38">
            <v>4.271409660577774E-2</v>
          </cell>
          <cell r="BG38">
            <v>1.8154182949153608E-2</v>
          </cell>
        </row>
        <row r="40">
          <cell r="C40">
            <v>5.4435480386018753E-2</v>
          </cell>
          <cell r="BG40">
            <v>2.0607915616752945E-2</v>
          </cell>
        </row>
        <row r="41">
          <cell r="C41">
            <v>5.7083625346422195E-2</v>
          </cell>
          <cell r="BG41">
            <v>2.1293734436082574E-2</v>
          </cell>
        </row>
        <row r="42">
          <cell r="C42">
            <v>6.6292263567447662E-2</v>
          </cell>
          <cell r="BG42">
            <v>2.5048761732300022E-2</v>
          </cell>
        </row>
        <row r="44">
          <cell r="C44">
            <v>7.5456604361534119E-2</v>
          </cell>
          <cell r="BG44">
            <v>2.5979495969161371E-2</v>
          </cell>
        </row>
        <row r="46">
          <cell r="C46">
            <v>8.3933621644973755E-2</v>
          </cell>
          <cell r="BG46">
            <v>3.156263032808701E-2</v>
          </cell>
        </row>
        <row r="48">
          <cell r="C48">
            <v>8.6391858756542206E-2</v>
          </cell>
          <cell r="BG48">
            <v>2.8419387424692105E-2</v>
          </cell>
        </row>
        <row r="50">
          <cell r="C50">
            <v>9.4576247036457062E-2</v>
          </cell>
          <cell r="BG50">
            <v>2.7511162441313085E-2</v>
          </cell>
        </row>
        <row r="52">
          <cell r="C52">
            <v>9.6557281911373138E-2</v>
          </cell>
          <cell r="BG52">
            <v>2.6240824230307831E-2</v>
          </cell>
        </row>
        <row r="54">
          <cell r="C54">
            <v>8.5845321416854858E-2</v>
          </cell>
          <cell r="BG54">
            <v>2.449785213428312E-2</v>
          </cell>
        </row>
        <row r="56">
          <cell r="C56">
            <v>9.91983562707901E-2</v>
          </cell>
          <cell r="BG56">
            <v>3.0840399861216228E-2</v>
          </cell>
        </row>
        <row r="58">
          <cell r="C58">
            <v>8.0435954034328461E-2</v>
          </cell>
          <cell r="BG58">
            <v>2.6509448035380412E-2</v>
          </cell>
        </row>
        <row r="60">
          <cell r="C60">
            <v>7.9447925090789795E-2</v>
          </cell>
          <cell r="BG60">
            <v>2.8041669152557312E-2</v>
          </cell>
        </row>
        <row r="61">
          <cell r="C61">
            <v>6.695874035358429E-2</v>
          </cell>
          <cell r="BG61">
            <v>2.3575811984120409E-2</v>
          </cell>
        </row>
        <row r="62">
          <cell r="C62">
            <v>6.1587277799844742E-2</v>
          </cell>
          <cell r="BG62">
            <v>2.4216842290901049E-2</v>
          </cell>
        </row>
        <row r="63">
          <cell r="C63">
            <v>6.5777711570262909E-2</v>
          </cell>
          <cell r="BG63">
            <v>2.3790431421269714E-2</v>
          </cell>
        </row>
        <row r="64">
          <cell r="C64">
            <v>6.7635558545589447E-2</v>
          </cell>
          <cell r="BG64">
            <v>2.495167082151737E-2</v>
          </cell>
        </row>
        <row r="65">
          <cell r="C65">
            <v>6.8443074822425842E-2</v>
          </cell>
          <cell r="BG65">
            <v>2.4475947822326833E-2</v>
          </cell>
        </row>
        <row r="66">
          <cell r="C66">
            <v>6.4096242189407349E-2</v>
          </cell>
          <cell r="BG66">
            <v>2.2540785776648649E-2</v>
          </cell>
        </row>
        <row r="67">
          <cell r="C67">
            <v>7.5463555753231049E-2</v>
          </cell>
          <cell r="BG67">
            <v>2.3262059986059899E-2</v>
          </cell>
        </row>
        <row r="68">
          <cell r="C68">
            <v>7.1899525821208954E-2</v>
          </cell>
          <cell r="BG68">
            <v>2.6092749444358531E-2</v>
          </cell>
        </row>
        <row r="69">
          <cell r="C69">
            <v>8.0451257526874542E-2</v>
          </cell>
          <cell r="BG69">
            <v>2.5247772222483665E-2</v>
          </cell>
        </row>
        <row r="70">
          <cell r="C70">
            <v>5.9816155582666397E-2</v>
          </cell>
          <cell r="BG70">
            <v>2.2148412156802039E-2</v>
          </cell>
        </row>
        <row r="71">
          <cell r="C71">
            <v>6.622517853975296E-2</v>
          </cell>
          <cell r="BG71">
            <v>2.3331010821818023E-2</v>
          </cell>
        </row>
        <row r="72">
          <cell r="C72">
            <v>5.7889837771654129E-2</v>
          </cell>
          <cell r="BG72">
            <v>2.036116894112976E-2</v>
          </cell>
        </row>
        <row r="73">
          <cell r="C73">
            <v>6.9753624498844147E-2</v>
          </cell>
          <cell r="BG73">
            <v>2.6578632620525448E-2</v>
          </cell>
        </row>
        <row r="74">
          <cell r="C74">
            <v>7.5141042470932007E-2</v>
          </cell>
          <cell r="BG74">
            <v>3.2459699445464389E-2</v>
          </cell>
        </row>
        <row r="75">
          <cell r="C75">
            <v>3.7539046257734299E-2</v>
          </cell>
          <cell r="BG75">
            <v>1.9749337678913185E-2</v>
          </cell>
        </row>
        <row r="76">
          <cell r="C76">
            <v>3.3198237419128418E-2</v>
          </cell>
          <cell r="BG76">
            <v>1.7438968307508611E-2</v>
          </cell>
        </row>
        <row r="77">
          <cell r="C77">
            <v>3.5197064280509949E-2</v>
          </cell>
          <cell r="BG77">
            <v>1.9673014490935559E-2</v>
          </cell>
        </row>
        <row r="78">
          <cell r="C78">
            <v>3.2312080264091492E-2</v>
          </cell>
          <cell r="BG78">
            <v>1.871123049989358E-2</v>
          </cell>
        </row>
        <row r="79">
          <cell r="C79">
            <v>4.6827960759401321E-2</v>
          </cell>
          <cell r="BG79">
            <v>1.9857074092465461E-2</v>
          </cell>
        </row>
        <row r="80">
          <cell r="C80">
            <v>3.0727021396160126E-2</v>
          </cell>
          <cell r="BG80">
            <v>1.674880049354183E-2</v>
          </cell>
        </row>
        <row r="81">
          <cell r="C81">
            <v>4.1154626756906509E-2</v>
          </cell>
          <cell r="BG81">
            <v>2.1273562614635932E-2</v>
          </cell>
        </row>
        <row r="82">
          <cell r="C82">
            <v>4.5033946633338928E-2</v>
          </cell>
          <cell r="BG82">
            <v>2.1997094844346927E-2</v>
          </cell>
        </row>
        <row r="83">
          <cell r="C83">
            <v>3.8413349539041519E-2</v>
          </cell>
          <cell r="BG83">
            <v>2.1031733267648556E-2</v>
          </cell>
        </row>
        <row r="84">
          <cell r="C84">
            <v>4.913034662604332E-2</v>
          </cell>
          <cell r="BG84">
            <v>2.5816271109906256E-2</v>
          </cell>
        </row>
        <row r="85">
          <cell r="C85">
            <v>5.7321712374687195E-2</v>
          </cell>
          <cell r="BG85">
            <v>2.890516432105673E-2</v>
          </cell>
        </row>
        <row r="86">
          <cell r="C86">
            <v>5.1965672522783279E-2</v>
          </cell>
          <cell r="BG86">
            <v>2.8531176311073127E-2</v>
          </cell>
        </row>
        <row r="87">
          <cell r="C87">
            <v>5.1538269966840744E-2</v>
          </cell>
          <cell r="BG87">
            <v>3.1640181936290132E-2</v>
          </cell>
        </row>
        <row r="88">
          <cell r="C88">
            <v>5.3797226399183273E-2</v>
          </cell>
          <cell r="BG88">
            <v>3.2840647325921533E-2</v>
          </cell>
        </row>
        <row r="89">
          <cell r="C89">
            <v>4.8725444823503494E-2</v>
          </cell>
          <cell r="BG89">
            <v>2.8528305316155855E-2</v>
          </cell>
        </row>
        <row r="90">
          <cell r="C90">
            <v>5.1495131105184555E-2</v>
          </cell>
          <cell r="BG90">
            <v>2.4790887636535187E-2</v>
          </cell>
        </row>
        <row r="91">
          <cell r="C91">
            <v>5.2631709724664688E-2</v>
          </cell>
          <cell r="BG91">
            <v>2.5954375245682053E-2</v>
          </cell>
        </row>
        <row r="92">
          <cell r="C92">
            <v>5.3260460495948792E-2</v>
          </cell>
          <cell r="BG92">
            <v>2.967138941752314E-2</v>
          </cell>
        </row>
        <row r="93">
          <cell r="C93">
            <v>5.7614456862211227E-2</v>
          </cell>
          <cell r="BG93">
            <v>3.2374635280475371E-2</v>
          </cell>
        </row>
        <row r="94">
          <cell r="C94">
            <v>5.5961411446332932E-2</v>
          </cell>
          <cell r="BG94">
            <v>3.0582579084181508E-2</v>
          </cell>
        </row>
        <row r="95">
          <cell r="C95">
            <v>4.6173892915248871E-2</v>
          </cell>
          <cell r="BG95">
            <v>3.4100048701327983E-2</v>
          </cell>
        </row>
        <row r="96">
          <cell r="C96">
            <v>4.6213582158088684E-2</v>
          </cell>
          <cell r="BG96">
            <v>2.5575428278428972E-2</v>
          </cell>
        </row>
        <row r="97">
          <cell r="C97">
            <v>5.9104848653078079E-2</v>
          </cell>
          <cell r="BG97">
            <v>2.1408476452096415E-2</v>
          </cell>
        </row>
        <row r="98">
          <cell r="C98">
            <v>5.9766091406345367E-2</v>
          </cell>
          <cell r="BG98">
            <v>2.2727594029702251E-2</v>
          </cell>
        </row>
        <row r="99">
          <cell r="C99">
            <v>6.4086958765983582E-2</v>
          </cell>
          <cell r="BG99">
            <v>2.2886516724966208E-2</v>
          </cell>
        </row>
        <row r="100">
          <cell r="C100">
            <v>4.5815076678991318E-2</v>
          </cell>
          <cell r="BG100">
            <v>3.1872561768351321E-2</v>
          </cell>
        </row>
        <row r="101">
          <cell r="BG101">
            <v>2.9267267228611196E-2</v>
          </cell>
        </row>
        <row r="102">
          <cell r="BG102">
            <v>3.0514589424520913E-2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6"/>
  <sheetViews>
    <sheetView tabSelected="1" workbookViewId="0">
      <selection activeCell="B41" sqref="B41"/>
    </sheetView>
  </sheetViews>
  <sheetFormatPr defaultRowHeight="15" x14ac:dyDescent="0.25"/>
  <cols>
    <col min="1" max="1" width="25.7109375" style="27" customWidth="1"/>
    <col min="2" max="3" width="6.28515625" style="27" customWidth="1"/>
    <col min="4" max="4" width="5" style="27" hidden="1" customWidth="1"/>
    <col min="5" max="5" width="1" style="31" customWidth="1"/>
    <col min="6" max="7" width="6.28515625" style="27" customWidth="1"/>
    <col min="8" max="8" width="1.28515625" style="27" customWidth="1"/>
    <col min="9" max="10" width="5.5703125" style="27" customWidth="1"/>
    <col min="11" max="12" width="9.140625" style="27"/>
    <col min="13" max="14" width="7.28515625" style="27" customWidth="1"/>
    <col min="15" max="15" width="6" style="27" customWidth="1"/>
    <col min="16" max="17" width="6.5703125" style="27" customWidth="1"/>
    <col min="18" max="16384" width="9.140625" style="27"/>
  </cols>
  <sheetData>
    <row r="1" spans="1:18" x14ac:dyDescent="0.25">
      <c r="A1" s="90" t="s">
        <v>172</v>
      </c>
    </row>
    <row r="2" spans="1:18" ht="15.75" thickBot="1" x14ac:dyDescent="0.3"/>
    <row r="3" spans="1:18" ht="12" customHeight="1" thickTop="1" x14ac:dyDescent="0.25">
      <c r="A3" s="113"/>
      <c r="B3" s="227" t="s">
        <v>3</v>
      </c>
      <c r="C3" s="227"/>
      <c r="D3" s="227"/>
      <c r="E3" s="87"/>
      <c r="F3" s="227" t="s">
        <v>1</v>
      </c>
      <c r="G3" s="227"/>
      <c r="H3" s="48"/>
      <c r="I3" s="228" t="s">
        <v>80</v>
      </c>
      <c r="J3" s="228"/>
      <c r="K3" s="228"/>
    </row>
    <row r="4" spans="1:18" ht="12" customHeight="1" x14ac:dyDescent="0.25">
      <c r="A4" s="114"/>
      <c r="B4" s="47">
        <v>1962</v>
      </c>
      <c r="C4" s="47">
        <v>2014</v>
      </c>
      <c r="D4" s="52" t="s">
        <v>23</v>
      </c>
      <c r="E4" s="88"/>
      <c r="F4" s="47">
        <v>1962</v>
      </c>
      <c r="G4" s="47">
        <v>2014</v>
      </c>
      <c r="H4" s="47"/>
      <c r="I4" s="47" t="s">
        <v>2</v>
      </c>
      <c r="J4" s="47" t="s">
        <v>1</v>
      </c>
      <c r="K4" s="47" t="s">
        <v>193</v>
      </c>
    </row>
    <row r="5" spans="1:18" ht="12" customHeight="1" x14ac:dyDescent="0.25">
      <c r="A5" s="69" t="s">
        <v>25</v>
      </c>
      <c r="B5" s="38"/>
      <c r="C5" s="38"/>
      <c r="D5" s="38"/>
      <c r="E5" s="89"/>
      <c r="F5" s="38"/>
      <c r="G5" s="38"/>
      <c r="H5" s="44"/>
      <c r="I5" s="44"/>
      <c r="J5" s="44"/>
      <c r="K5" s="44"/>
    </row>
    <row r="6" spans="1:18" ht="12" customHeight="1" x14ac:dyDescent="0.25">
      <c r="A6" s="36" t="s">
        <v>20</v>
      </c>
      <c r="B6" s="42">
        <f>'1962'!G37</f>
        <v>9.7869059404646634</v>
      </c>
      <c r="C6" s="42">
        <f>'2014'!G37</f>
        <v>21.801278361305393</v>
      </c>
      <c r="D6" s="53" t="str">
        <f>CONCATENATE("+",ROUND((C6-B6),1))</f>
        <v>+12</v>
      </c>
      <c r="E6" s="89"/>
      <c r="F6" s="42">
        <f>B6</f>
        <v>9.7869059404646634</v>
      </c>
      <c r="G6" s="42">
        <f>C6</f>
        <v>21.801278361305393</v>
      </c>
      <c r="H6" s="44"/>
      <c r="I6" s="42">
        <f>C6-B6</f>
        <v>12.014372420840729</v>
      </c>
      <c r="J6" s="42">
        <f>G6-F6</f>
        <v>12.014372420840729</v>
      </c>
      <c r="K6" s="42" t="s">
        <v>4</v>
      </c>
    </row>
    <row r="7" spans="1:18" ht="12" customHeight="1" x14ac:dyDescent="0.25">
      <c r="A7" s="36" t="s">
        <v>79</v>
      </c>
      <c r="B7" s="42">
        <f>B8-B6</f>
        <v>1.3334675401574447</v>
      </c>
      <c r="C7" s="42">
        <f>C8-C6</f>
        <v>-7.6829107956796641</v>
      </c>
      <c r="D7" s="41" t="str">
        <f>CONCATENATE("  ",ROUND((D8-D6),1),".0")</f>
        <v xml:space="preserve">  -9.0</v>
      </c>
      <c r="E7" s="89"/>
      <c r="F7" s="42">
        <f>F8-F6</f>
        <v>2.7870008388245822</v>
      </c>
      <c r="G7" s="42">
        <f>G8-G6</f>
        <v>-1.605393358692325</v>
      </c>
      <c r="H7" s="44"/>
      <c r="I7" s="42">
        <f>C7-B7</f>
        <v>-9.0163783358371088</v>
      </c>
      <c r="J7" s="42">
        <f>G7-F7</f>
        <v>-4.3923941975169072</v>
      </c>
      <c r="K7" s="42" t="s">
        <v>4</v>
      </c>
      <c r="M7" s="13"/>
      <c r="N7" s="13"/>
      <c r="O7" s="13"/>
      <c r="P7" s="13"/>
      <c r="Q7" s="13"/>
      <c r="R7" s="15"/>
    </row>
    <row r="8" spans="1:18" ht="12" customHeight="1" x14ac:dyDescent="0.25">
      <c r="A8" s="36" t="s">
        <v>82</v>
      </c>
      <c r="B8" s="41">
        <f>'1962'!G47</f>
        <v>11.120373480622108</v>
      </c>
      <c r="C8" s="41">
        <f>'Fig1'!C88*100</f>
        <v>14.118367565625729</v>
      </c>
      <c r="D8" s="60" t="str">
        <f>CONCATENATE("  +",ROUND((C8-B8),1))</f>
        <v xml:space="preserve">  +3</v>
      </c>
      <c r="E8" s="89"/>
      <c r="F8" s="41">
        <f>PSZ!B6*100</f>
        <v>12.573906779289246</v>
      </c>
      <c r="G8" s="41">
        <f>PSZ!B58*100</f>
        <v>20.195885002613068</v>
      </c>
      <c r="H8" s="44"/>
      <c r="I8" s="42">
        <f>C8-B8</f>
        <v>2.9979940850036204</v>
      </c>
      <c r="J8" s="42">
        <f>G8-F8</f>
        <v>7.621978223323822</v>
      </c>
      <c r="K8" s="42">
        <f>J8-I8</f>
        <v>4.6239841383202016</v>
      </c>
      <c r="M8" s="13"/>
      <c r="N8" s="14"/>
      <c r="O8" s="14"/>
      <c r="P8" s="13"/>
      <c r="Q8" s="13"/>
    </row>
    <row r="9" spans="1:18" ht="5.25" customHeight="1" x14ac:dyDescent="0.25">
      <c r="A9" s="36"/>
      <c r="B9" s="41"/>
      <c r="C9" s="42"/>
      <c r="D9" s="60"/>
      <c r="E9" s="89"/>
      <c r="F9" s="41"/>
      <c r="G9" s="42"/>
      <c r="H9" s="44"/>
      <c r="I9" s="42"/>
      <c r="J9" s="42"/>
      <c r="K9" s="42"/>
    </row>
    <row r="10" spans="1:18" ht="12" customHeight="1" x14ac:dyDescent="0.25">
      <c r="A10" s="36" t="s">
        <v>78</v>
      </c>
      <c r="B10" s="42">
        <f>B11-B8</f>
        <v>-2.802279182748924</v>
      </c>
      <c r="C10" s="42">
        <f>C11-C8</f>
        <v>-5.5711077550701251</v>
      </c>
      <c r="D10" s="60"/>
      <c r="E10" s="89"/>
      <c r="F10" s="42">
        <f>F11-F8</f>
        <v>-2.5070518255233765</v>
      </c>
      <c r="G10" s="42">
        <f>G11-G8</f>
        <v>-4.5315638184547424</v>
      </c>
      <c r="H10" s="44"/>
      <c r="I10" s="42">
        <f>C10-B10</f>
        <v>-2.7688285723212012</v>
      </c>
      <c r="J10" s="42">
        <f>G10-F10</f>
        <v>-2.024511992931366</v>
      </c>
      <c r="K10" s="42" t="s">
        <v>4</v>
      </c>
    </row>
    <row r="11" spans="1:18" ht="12" customHeight="1" x14ac:dyDescent="0.25">
      <c r="A11" s="36" t="s">
        <v>77</v>
      </c>
      <c r="B11" s="39">
        <f>'1962'!G59</f>
        <v>8.3180942978731842</v>
      </c>
      <c r="C11" s="39">
        <f>'Fig1'!E88*100</f>
        <v>8.5472598105556035</v>
      </c>
      <c r="D11" s="60"/>
      <c r="E11" s="89"/>
      <c r="F11" s="41">
        <f>PSZ!C6*100</f>
        <v>10.066854953765869</v>
      </c>
      <c r="G11" s="41">
        <f>PSZ!C58*100</f>
        <v>15.664321184158325</v>
      </c>
      <c r="H11" s="44"/>
      <c r="I11" s="42">
        <f>C11-B11</f>
        <v>0.22916551268241925</v>
      </c>
      <c r="J11" s="42">
        <f>G11-F11</f>
        <v>5.5974662303924561</v>
      </c>
      <c r="K11" s="42">
        <f>J11-I11</f>
        <v>5.3683007177100368</v>
      </c>
      <c r="L11" s="15"/>
      <c r="M11" s="13"/>
      <c r="N11" s="13"/>
      <c r="O11" s="13"/>
      <c r="P11" s="13"/>
      <c r="Q11" s="13"/>
    </row>
    <row r="12" spans="1:18" ht="9.75" customHeight="1" x14ac:dyDescent="0.25">
      <c r="A12" s="19"/>
      <c r="B12" s="43"/>
      <c r="C12" s="43"/>
      <c r="D12" s="59"/>
      <c r="E12" s="89"/>
      <c r="F12" s="43"/>
      <c r="G12" s="43"/>
      <c r="H12" s="44"/>
      <c r="I12" s="42"/>
      <c r="J12" s="42"/>
      <c r="K12" s="42"/>
      <c r="M12" s="13"/>
      <c r="N12" s="13"/>
      <c r="O12" s="13"/>
      <c r="P12" s="13"/>
      <c r="Q12" s="13"/>
    </row>
    <row r="13" spans="1:18" ht="12" customHeight="1" x14ac:dyDescent="0.25">
      <c r="A13" s="229" t="s">
        <v>88</v>
      </c>
      <c r="B13" s="229"/>
      <c r="C13" s="229"/>
      <c r="D13" s="229"/>
      <c r="E13" s="229"/>
      <c r="F13" s="229"/>
      <c r="G13" s="229"/>
      <c r="H13" s="44"/>
      <c r="I13" s="42"/>
      <c r="J13" s="42"/>
      <c r="K13" s="42"/>
    </row>
    <row r="14" spans="1:18" ht="12" customHeight="1" x14ac:dyDescent="0.25">
      <c r="A14" s="37" t="s">
        <v>22</v>
      </c>
      <c r="B14" s="42">
        <f>'1962'!B6</f>
        <v>-0.59712039140061535</v>
      </c>
      <c r="C14" s="42">
        <f>'2014'!B6</f>
        <v>-2.1547870853342985</v>
      </c>
      <c r="D14" s="38">
        <f>C14-B14</f>
        <v>-1.5576666939336832</v>
      </c>
      <c r="E14" s="40"/>
      <c r="F14" s="42">
        <f>'1962'!D6</f>
        <v>-0.68253023139015134</v>
      </c>
      <c r="G14" s="57">
        <f>'2014'!D6</f>
        <v>-1.6171470031109116</v>
      </c>
      <c r="H14" s="44"/>
      <c r="I14" s="42">
        <f t="shared" ref="I14:I23" si="0">C14-B14</f>
        <v>-1.5576666939336832</v>
      </c>
      <c r="J14" s="42">
        <f t="shared" ref="J14:J23" si="1">G14-F14</f>
        <v>-0.9346167717207603</v>
      </c>
      <c r="K14" s="42">
        <f t="shared" ref="K14:K23" si="2">J14-I14</f>
        <v>0.62304992221292288</v>
      </c>
      <c r="L14" s="7"/>
      <c r="O14" s="15"/>
      <c r="P14" s="15"/>
    </row>
    <row r="15" spans="1:18" ht="12" customHeight="1" x14ac:dyDescent="0.25">
      <c r="A15" s="63" t="s">
        <v>37</v>
      </c>
      <c r="B15" s="42">
        <f>'1962'!B7</f>
        <v>-0.1222088470194258</v>
      </c>
      <c r="C15" s="57">
        <f>'2014'!B7</f>
        <v>-1.279823838764365</v>
      </c>
      <c r="D15" s="38"/>
      <c r="E15" s="40"/>
      <c r="F15" s="42">
        <f>'1962'!D7</f>
        <v>-0.14036525000261868</v>
      </c>
      <c r="G15" s="57">
        <f>'2014'!D7</f>
        <v>-1.3085770027935659</v>
      </c>
      <c r="H15" s="44"/>
      <c r="I15" s="42">
        <f t="shared" si="0"/>
        <v>-1.1576149917449392</v>
      </c>
      <c r="J15" s="42">
        <f t="shared" si="1"/>
        <v>-1.1682117527909472</v>
      </c>
      <c r="K15" s="42">
        <f t="shared" si="2"/>
        <v>-1.0596761046008041E-2</v>
      </c>
      <c r="N15" s="15"/>
    </row>
    <row r="16" spans="1:18" ht="12" customHeight="1" x14ac:dyDescent="0.25">
      <c r="A16" s="63" t="s">
        <v>36</v>
      </c>
      <c r="B16" s="42">
        <f>'1962'!B8</f>
        <v>1.1460252542964255</v>
      </c>
      <c r="C16" s="42">
        <f>'2014'!B8</f>
        <v>0.1011886711761889</v>
      </c>
      <c r="D16" s="38">
        <f t="shared" ref="D16:D23" si="3">C16-B16</f>
        <v>-1.0448365831202366</v>
      </c>
      <c r="E16" s="40"/>
      <c r="F16" s="42">
        <f>'1962'!D8</f>
        <v>1.381772508482161</v>
      </c>
      <c r="G16" s="57">
        <f>'2014'!D8</f>
        <v>0.53996220782884663</v>
      </c>
      <c r="H16" s="44"/>
      <c r="I16" s="42">
        <f t="shared" si="0"/>
        <v>-1.0448365831202366</v>
      </c>
      <c r="J16" s="42">
        <f t="shared" si="1"/>
        <v>-0.84181030065331441</v>
      </c>
      <c r="K16" s="42">
        <f t="shared" si="2"/>
        <v>0.20302628246692223</v>
      </c>
      <c r="M16" s="31"/>
      <c r="N16" s="178"/>
      <c r="O16" s="31"/>
    </row>
    <row r="17" spans="1:15" ht="12" customHeight="1" x14ac:dyDescent="0.25">
      <c r="A17" s="63" t="s">
        <v>38</v>
      </c>
      <c r="B17" s="42">
        <f>'1962'!B9</f>
        <v>-0.17413181964363211</v>
      </c>
      <c r="C17" s="57">
        <f>'2014'!B9</f>
        <v>-1.24257797602246</v>
      </c>
      <c r="D17" s="38">
        <f t="shared" si="3"/>
        <v>-1.0684461563788279</v>
      </c>
      <c r="E17" s="40"/>
      <c r="F17" s="42">
        <f>'1962'!D9</f>
        <v>4.3312647955453087E-2</v>
      </c>
      <c r="G17" s="57">
        <f>'2014'!D9</f>
        <v>-0.41966528894191057</v>
      </c>
      <c r="H17" s="115"/>
      <c r="I17" s="57">
        <f t="shared" si="0"/>
        <v>-1.0684461563788279</v>
      </c>
      <c r="J17" s="57">
        <f t="shared" si="1"/>
        <v>-0.46297793689736366</v>
      </c>
      <c r="K17" s="57">
        <f t="shared" si="2"/>
        <v>0.60546821948146423</v>
      </c>
      <c r="M17" s="31"/>
      <c r="N17" s="178"/>
      <c r="O17" s="31"/>
    </row>
    <row r="18" spans="1:15" ht="12" customHeight="1" x14ac:dyDescent="0.25">
      <c r="A18" s="63" t="s">
        <v>33</v>
      </c>
      <c r="B18" s="42">
        <f>'1962'!B10</f>
        <v>-0.24042987404218508</v>
      </c>
      <c r="C18" s="42">
        <f>'2014'!B10</f>
        <v>-0.17388919194919339</v>
      </c>
      <c r="D18" s="38">
        <f t="shared" si="3"/>
        <v>6.6540682092991688E-2</v>
      </c>
      <c r="E18" s="40"/>
      <c r="F18" s="42">
        <f>'1962'!D10</f>
        <v>-0.16933772148029291</v>
      </c>
      <c r="G18" s="57">
        <f>'2014'!D10</f>
        <v>1.1325656141685805</v>
      </c>
      <c r="H18" s="44"/>
      <c r="I18" s="42">
        <f t="shared" si="0"/>
        <v>6.6540682092991688E-2</v>
      </c>
      <c r="J18" s="42">
        <f t="shared" si="1"/>
        <v>1.3019033356488734</v>
      </c>
      <c r="K18" s="42">
        <f t="shared" si="2"/>
        <v>1.2353626535558817</v>
      </c>
      <c r="M18" s="31"/>
      <c r="N18" s="178"/>
      <c r="O18" s="31"/>
    </row>
    <row r="19" spans="1:15" ht="12" customHeight="1" x14ac:dyDescent="0.25">
      <c r="A19" s="63" t="s">
        <v>31</v>
      </c>
      <c r="B19" s="42">
        <f>'1962'!B11</f>
        <v>0.44822046142796879</v>
      </c>
      <c r="C19" s="42">
        <f>'2014'!B11</f>
        <v>0.1015693245453555</v>
      </c>
      <c r="D19" s="38">
        <f t="shared" si="3"/>
        <v>-0.34665113688261329</v>
      </c>
      <c r="E19" s="40"/>
      <c r="F19" s="42">
        <f>'1962'!D11</f>
        <v>0.61635284470564855</v>
      </c>
      <c r="G19" s="57">
        <f>'2014'!D11</f>
        <v>0.62304758914287106</v>
      </c>
      <c r="H19" s="44"/>
      <c r="I19" s="42">
        <f t="shared" si="0"/>
        <v>-0.34665113688261329</v>
      </c>
      <c r="J19" s="42">
        <f t="shared" si="1"/>
        <v>6.6947444372225107E-3</v>
      </c>
      <c r="K19" s="42">
        <f t="shared" si="2"/>
        <v>0.3533458813198358</v>
      </c>
      <c r="M19" s="31"/>
      <c r="N19" s="178"/>
      <c r="O19" s="31"/>
    </row>
    <row r="20" spans="1:15" ht="12" customHeight="1" x14ac:dyDescent="0.25">
      <c r="A20" s="63" t="s">
        <v>30</v>
      </c>
      <c r="B20" s="42">
        <f>'1962'!B12</f>
        <v>7.5999516565818936E-2</v>
      </c>
      <c r="C20" s="42">
        <f>'2014'!B12</f>
        <v>-0.57851143056240062</v>
      </c>
      <c r="D20" s="38">
        <f t="shared" si="3"/>
        <v>-0.65451094712821956</v>
      </c>
      <c r="E20" s="40"/>
      <c r="F20" s="42">
        <f>'1962'!D12</f>
        <v>0.51266018566099092</v>
      </c>
      <c r="G20" s="57">
        <f>'2014'!D12</f>
        <v>1.4190793100555901</v>
      </c>
      <c r="H20" s="44"/>
      <c r="I20" s="42">
        <f t="shared" si="0"/>
        <v>-0.65451094712821956</v>
      </c>
      <c r="J20" s="42">
        <f t="shared" si="1"/>
        <v>0.90641912439459915</v>
      </c>
      <c r="K20" s="42">
        <f t="shared" si="2"/>
        <v>1.5609300715228187</v>
      </c>
      <c r="M20" s="31"/>
      <c r="N20" s="178"/>
      <c r="O20" s="31"/>
    </row>
    <row r="21" spans="1:15" ht="12" customHeight="1" x14ac:dyDescent="0.25">
      <c r="A21" s="63" t="s">
        <v>32</v>
      </c>
      <c r="B21" s="42">
        <f>'1962'!B13</f>
        <v>-0.14373006682335365</v>
      </c>
      <c r="C21" s="57">
        <f>'2014'!B13</f>
        <v>-0.28241196427065063</v>
      </c>
      <c r="D21" s="38">
        <f t="shared" si="3"/>
        <v>-0.13868189744729698</v>
      </c>
      <c r="E21" s="40"/>
      <c r="F21" s="57">
        <f>'1962'!D13</f>
        <v>0.16205901152458146</v>
      </c>
      <c r="G21" s="42">
        <f>'2014'!D13</f>
        <v>-0.2335301962353924</v>
      </c>
      <c r="H21" s="44"/>
      <c r="I21" s="42">
        <f t="shared" si="0"/>
        <v>-0.13868189744729698</v>
      </c>
      <c r="J21" s="42">
        <f t="shared" si="1"/>
        <v>-0.39558920775997386</v>
      </c>
      <c r="K21" s="42">
        <f t="shared" si="2"/>
        <v>-0.25690731031267688</v>
      </c>
      <c r="L21" s="15"/>
      <c r="M21" s="31"/>
      <c r="N21" s="178"/>
      <c r="O21" s="31"/>
    </row>
    <row r="22" spans="1:15" ht="12" customHeight="1" x14ac:dyDescent="0.25">
      <c r="A22" s="63" t="s">
        <v>34</v>
      </c>
      <c r="B22" s="42">
        <f>'1962'!B14</f>
        <v>-1.1709169425915604</v>
      </c>
      <c r="C22" s="57">
        <f>'2014'!B14</f>
        <v>-2.6219867067617546</v>
      </c>
      <c r="D22" s="38">
        <f t="shared" si="3"/>
        <v>-1.4510697641701942</v>
      </c>
      <c r="E22" s="40"/>
      <c r="F22" s="42">
        <f>'1962'!D14</f>
        <v>-0.89460024249733472</v>
      </c>
      <c r="G22" s="42">
        <f>'2014'!D14</f>
        <v>-2.2378122855102482</v>
      </c>
      <c r="H22" s="44"/>
      <c r="I22" s="42">
        <f t="shared" si="0"/>
        <v>-1.4510697641701942</v>
      </c>
      <c r="J22" s="42">
        <f t="shared" si="1"/>
        <v>-1.3432120430129135</v>
      </c>
      <c r="K22" s="42">
        <f t="shared" si="2"/>
        <v>0.10785772115728065</v>
      </c>
      <c r="M22" s="31"/>
      <c r="N22" s="178"/>
      <c r="O22" s="31"/>
    </row>
    <row r="23" spans="1:15" ht="12" customHeight="1" x14ac:dyDescent="0.25">
      <c r="A23" s="63" t="s">
        <v>35</v>
      </c>
      <c r="B23" s="42">
        <f>'1962'!B15</f>
        <v>2.1117602493880039</v>
      </c>
      <c r="C23" s="57">
        <f>'2014'!B15</f>
        <v>0.60793722726983823</v>
      </c>
      <c r="D23" s="41">
        <f t="shared" si="3"/>
        <v>-1.5038230221181657</v>
      </c>
      <c r="E23" s="39"/>
      <c r="F23" s="42">
        <f>'1962'!D15</f>
        <v>2.0055463104140969</v>
      </c>
      <c r="G23" s="42">
        <f>'2014'!D15</f>
        <v>0.6380292448776359</v>
      </c>
      <c r="H23" s="44"/>
      <c r="I23" s="42">
        <f t="shared" si="0"/>
        <v>-1.5038230221181657</v>
      </c>
      <c r="J23" s="42">
        <f t="shared" si="1"/>
        <v>-1.367517065536461</v>
      </c>
      <c r="K23" s="57">
        <f t="shared" si="2"/>
        <v>0.13630595658170463</v>
      </c>
      <c r="M23" s="31"/>
      <c r="N23" s="178"/>
      <c r="O23" s="31"/>
    </row>
    <row r="24" spans="1:15" s="188" customFormat="1" ht="12" customHeight="1" x14ac:dyDescent="0.25">
      <c r="A24" s="63" t="s">
        <v>194</v>
      </c>
      <c r="B24" s="42" t="s">
        <v>196</v>
      </c>
      <c r="C24" s="42" t="s">
        <v>196</v>
      </c>
      <c r="D24" s="41"/>
      <c r="E24" s="39"/>
      <c r="F24" s="42" t="s">
        <v>197</v>
      </c>
      <c r="G24" s="42">
        <f>'2014'!D16</f>
        <v>-0.14723390435604244</v>
      </c>
      <c r="H24" s="44"/>
      <c r="I24" s="42" t="s">
        <v>196</v>
      </c>
      <c r="J24" s="42">
        <f>G24-'1962'!D16</f>
        <v>-0.113267468364743</v>
      </c>
      <c r="K24" s="42">
        <f>J24</f>
        <v>-0.113267468364743</v>
      </c>
      <c r="M24" s="31"/>
      <c r="N24" s="178"/>
      <c r="O24" s="31"/>
    </row>
    <row r="25" spans="1:15" ht="12" customHeight="1" x14ac:dyDescent="0.25">
      <c r="A25" s="63"/>
      <c r="B25" s="41"/>
      <c r="C25" s="41"/>
      <c r="D25" s="41"/>
      <c r="E25" s="39"/>
      <c r="F25" s="116"/>
      <c r="G25" s="116"/>
      <c r="H25" s="44"/>
      <c r="I25" s="42"/>
      <c r="J25" s="44"/>
      <c r="K25" s="42"/>
      <c r="L25" s="13"/>
      <c r="M25" s="14"/>
      <c r="N25" s="31"/>
      <c r="O25" s="31"/>
    </row>
    <row r="26" spans="1:15" ht="12" customHeight="1" x14ac:dyDescent="0.25">
      <c r="A26" s="68" t="s">
        <v>89</v>
      </c>
      <c r="B26" s="117"/>
      <c r="C26" s="117"/>
      <c r="D26" s="116"/>
      <c r="E26" s="118"/>
      <c r="F26" s="116"/>
      <c r="G26" s="116"/>
      <c r="H26" s="44"/>
      <c r="I26" s="42"/>
      <c r="J26" s="42"/>
      <c r="K26" s="42"/>
    </row>
    <row r="27" spans="1:15" ht="12" customHeight="1" x14ac:dyDescent="0.25">
      <c r="A27" s="63" t="s">
        <v>87</v>
      </c>
      <c r="B27" s="42">
        <f>SUM('Tab1-Details'!B27:B29)</f>
        <v>-0.52105008124010332</v>
      </c>
      <c r="C27" s="57">
        <f>SUM('Tab1-Details'!C27:C29)</f>
        <v>-1.9485174879651659</v>
      </c>
      <c r="D27" s="42"/>
      <c r="E27" s="57"/>
      <c r="F27" s="42">
        <f>SUM('Tab1-Details'!F27:F29)</f>
        <v>-0.22366213779216437</v>
      </c>
      <c r="G27" s="42">
        <f>SUM('Tab1-Details'!G27:G29)</f>
        <v>-1.774772763391077</v>
      </c>
      <c r="H27" s="44"/>
      <c r="I27" s="42">
        <f>C27-B27</f>
        <v>-1.4274674067250626</v>
      </c>
      <c r="J27" s="42">
        <f t="shared" ref="J27:J28" si="4">G27-F27</f>
        <v>-1.5511106255989127</v>
      </c>
      <c r="K27" s="42">
        <f t="shared" ref="K27:K29" si="5">J27-I27</f>
        <v>-0.1236432188738501</v>
      </c>
    </row>
    <row r="28" spans="1:15" ht="12" customHeight="1" x14ac:dyDescent="0.25">
      <c r="A28" s="63" t="s">
        <v>86</v>
      </c>
      <c r="B28" s="57">
        <f>SUM('Tab1-Details'!B30:B34)</f>
        <v>-1.887041518748461</v>
      </c>
      <c r="C28" s="42">
        <f>SUM('Tab1-Details'!C30:C34)</f>
        <v>-2.5347645272828103</v>
      </c>
      <c r="D28" s="42"/>
      <c r="E28" s="57"/>
      <c r="F28" s="42">
        <f>SUM('Tab1-Details'!F30:F34)</f>
        <v>-2.2558696942417864</v>
      </c>
      <c r="G28" s="42">
        <f>SUM('Tab1-Details'!G30:G34)</f>
        <v>-2.950568699375216</v>
      </c>
      <c r="H28" s="44"/>
      <c r="I28" s="42">
        <f>C28-B28</f>
        <v>-0.64772300853434928</v>
      </c>
      <c r="J28" s="42">
        <f t="shared" si="4"/>
        <v>-0.69469900513342964</v>
      </c>
      <c r="K28" s="42">
        <f t="shared" si="5"/>
        <v>-4.6975996599080361E-2</v>
      </c>
      <c r="N28" s="71"/>
      <c r="O28" s="71"/>
    </row>
    <row r="29" spans="1:15" ht="12" customHeight="1" x14ac:dyDescent="0.25">
      <c r="A29" s="63" t="s">
        <v>73</v>
      </c>
      <c r="B29" s="42">
        <f>'1962'!B28</f>
        <v>0.36892234016328196</v>
      </c>
      <c r="C29" s="57">
        <f>'2014'!B28</f>
        <v>-0.40846591101172258</v>
      </c>
      <c r="D29" s="57"/>
      <c r="E29" s="57"/>
      <c r="F29" s="57">
        <f>'1962'!D28</f>
        <v>-3.6625379566988414E-2</v>
      </c>
      <c r="G29" s="57">
        <f>'2014'!D28</f>
        <v>0.18593276337593778</v>
      </c>
      <c r="H29" s="115"/>
      <c r="I29" s="57">
        <f>C29-B29</f>
        <v>-0.77738825117500454</v>
      </c>
      <c r="J29" s="57">
        <f t="shared" ref="J29" si="6">G29-F29</f>
        <v>0.2225581429429262</v>
      </c>
      <c r="K29" s="57">
        <f t="shared" si="5"/>
        <v>0.99994639411793074</v>
      </c>
      <c r="N29" s="71"/>
      <c r="O29" s="71"/>
    </row>
    <row r="30" spans="1:15" ht="12" customHeight="1" x14ac:dyDescent="0.25">
      <c r="A30" s="65" t="s">
        <v>74</v>
      </c>
      <c r="B30" s="58">
        <f>'1962'!B29</f>
        <v>-0.76310992292364155</v>
      </c>
      <c r="C30" s="58">
        <f>'2014'!B29</f>
        <v>-0.74809873541934735</v>
      </c>
      <c r="D30" s="50"/>
      <c r="E30" s="58"/>
      <c r="F30" s="50" t="s">
        <v>4</v>
      </c>
      <c r="G30" s="50" t="s">
        <v>4</v>
      </c>
      <c r="H30" s="119"/>
      <c r="I30" s="50">
        <f>C30-B30</f>
        <v>1.5011187504294199E-2</v>
      </c>
      <c r="J30" s="50" t="s">
        <v>4</v>
      </c>
      <c r="K30" s="58">
        <f>-I30</f>
        <v>-1.5011187504294199E-2</v>
      </c>
      <c r="N30" s="71"/>
      <c r="O30" s="71"/>
    </row>
    <row r="31" spans="1:15" ht="12" customHeight="1" x14ac:dyDescent="0.25">
      <c r="A31" s="63"/>
      <c r="B31" s="9"/>
      <c r="C31" s="9"/>
      <c r="D31" s="9"/>
      <c r="E31" s="61"/>
      <c r="F31" s="9"/>
      <c r="G31" s="9"/>
      <c r="I31" s="42"/>
      <c r="J31" s="42"/>
      <c r="K31" s="42"/>
      <c r="L31" s="13"/>
      <c r="M31" s="13"/>
    </row>
    <row r="32" spans="1:15" x14ac:dyDescent="0.25">
      <c r="A32" s="54" t="s">
        <v>195</v>
      </c>
    </row>
    <row r="33" spans="1:10" x14ac:dyDescent="0.25">
      <c r="A33" s="54" t="s">
        <v>188</v>
      </c>
    </row>
    <row r="34" spans="1:10" x14ac:dyDescent="0.25">
      <c r="A34" s="54"/>
    </row>
    <row r="35" spans="1:10" x14ac:dyDescent="0.25">
      <c r="A35" s="54"/>
      <c r="B35" s="84"/>
      <c r="C35" s="112"/>
      <c r="D35" s="25"/>
      <c r="E35" s="51"/>
      <c r="F35" s="84"/>
      <c r="G35" s="84"/>
      <c r="I35" s="42"/>
      <c r="J35" s="42"/>
    </row>
    <row r="36" spans="1:10" x14ac:dyDescent="0.25">
      <c r="B36" s="85"/>
      <c r="C36" s="121"/>
      <c r="D36" s="25"/>
      <c r="E36" s="51"/>
      <c r="F36" s="85"/>
      <c r="G36" s="85"/>
    </row>
  </sheetData>
  <mergeCells count="4">
    <mergeCell ref="B3:D3"/>
    <mergeCell ref="F3:G3"/>
    <mergeCell ref="I3:K3"/>
    <mergeCell ref="A13:G1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9" tint="0.79998168889431442"/>
  </sheetPr>
  <dimension ref="A1:O140"/>
  <sheetViews>
    <sheetView workbookViewId="0">
      <selection activeCell="M28" sqref="M28"/>
    </sheetView>
  </sheetViews>
  <sheetFormatPr defaultRowHeight="15" x14ac:dyDescent="0.25"/>
  <cols>
    <col min="1" max="11" width="9.140625" style="188"/>
    <col min="12" max="12" width="9.140625" style="188" customWidth="1"/>
    <col min="13" max="16384" width="9.140625" style="188"/>
  </cols>
  <sheetData>
    <row r="1" spans="1:10" x14ac:dyDescent="0.25">
      <c r="A1" s="190" t="s">
        <v>174</v>
      </c>
      <c r="I1" s="2"/>
      <c r="J1" s="31"/>
    </row>
    <row r="27" spans="1:11" ht="38.25" customHeight="1" x14ac:dyDescent="0.25">
      <c r="A27" s="239" t="s">
        <v>160</v>
      </c>
      <c r="B27" s="239"/>
      <c r="C27" s="239"/>
      <c r="D27" s="239"/>
      <c r="E27" s="239"/>
      <c r="F27" s="239"/>
      <c r="G27" s="239"/>
      <c r="H27" s="239"/>
      <c r="I27" s="239"/>
      <c r="J27" s="239"/>
      <c r="K27" s="239"/>
    </row>
    <row r="28" spans="1:11" ht="17.25" customHeight="1" x14ac:dyDescent="0.25">
      <c r="A28" s="239" t="s">
        <v>159</v>
      </c>
      <c r="B28" s="239"/>
      <c r="C28" s="239"/>
      <c r="D28" s="239"/>
      <c r="E28" s="239"/>
      <c r="F28" s="239"/>
      <c r="G28" s="239"/>
      <c r="H28" s="239"/>
      <c r="I28" s="239"/>
      <c r="J28" s="239"/>
      <c r="K28" s="239"/>
    </row>
    <row r="29" spans="1:11" x14ac:dyDescent="0.25">
      <c r="A29" s="191"/>
    </row>
    <row r="33" spans="1:4" x14ac:dyDescent="0.25">
      <c r="A33" s="4"/>
      <c r="B33" s="4"/>
      <c r="C33" s="4"/>
      <c r="D33" s="4"/>
    </row>
    <row r="34" spans="1:4" x14ac:dyDescent="0.25">
      <c r="A34" s="191"/>
      <c r="B34" s="211" t="s">
        <v>171</v>
      </c>
      <c r="C34" s="211"/>
      <c r="D34" s="211"/>
    </row>
    <row r="35" spans="1:4" x14ac:dyDescent="0.25">
      <c r="A35" s="191"/>
      <c r="B35" s="236" t="s">
        <v>158</v>
      </c>
      <c r="C35" s="236"/>
      <c r="D35" s="237" t="s">
        <v>177</v>
      </c>
    </row>
    <row r="36" spans="1:4" ht="45.75" customHeight="1" x14ac:dyDescent="0.25">
      <c r="A36" s="4"/>
      <c r="B36" s="203" t="s">
        <v>175</v>
      </c>
      <c r="C36" s="203" t="s">
        <v>176</v>
      </c>
      <c r="D36" s="238"/>
    </row>
    <row r="37" spans="1:4" x14ac:dyDescent="0.25">
      <c r="A37" s="188">
        <v>1917</v>
      </c>
      <c r="B37" s="6">
        <f>[2]Data!C5</f>
        <v>3.7426386028528214E-2</v>
      </c>
      <c r="C37" s="6"/>
      <c r="D37" s="6">
        <f>[2]Data!BG5</f>
        <v>2.6131837841349207E-2</v>
      </c>
    </row>
    <row r="38" spans="1:4" x14ac:dyDescent="0.25">
      <c r="A38" s="188">
        <v>1918</v>
      </c>
      <c r="B38" s="6"/>
      <c r="C38" s="6"/>
      <c r="D38" s="6"/>
    </row>
    <row r="39" spans="1:4" x14ac:dyDescent="0.25">
      <c r="A39" s="188">
        <v>1919</v>
      </c>
      <c r="B39" s="6"/>
      <c r="C39" s="6"/>
      <c r="D39" s="6"/>
    </row>
    <row r="40" spans="1:4" x14ac:dyDescent="0.25">
      <c r="A40" s="188">
        <v>1920</v>
      </c>
      <c r="B40" s="6"/>
      <c r="C40" s="6"/>
      <c r="D40" s="6"/>
    </row>
    <row r="41" spans="1:4" x14ac:dyDescent="0.25">
      <c r="A41" s="188">
        <v>1921</v>
      </c>
      <c r="B41" s="6"/>
      <c r="C41" s="6"/>
      <c r="D41" s="6"/>
    </row>
    <row r="42" spans="1:4" x14ac:dyDescent="0.25">
      <c r="A42" s="188">
        <v>1922</v>
      </c>
      <c r="B42" s="6">
        <f>[2]Data!C10</f>
        <v>3.0350007116794586E-2</v>
      </c>
      <c r="C42" s="6"/>
      <c r="D42" s="6">
        <f>[2]Data!BG10</f>
        <v>2.1251914728282719E-2</v>
      </c>
    </row>
    <row r="43" spans="1:4" x14ac:dyDescent="0.25">
      <c r="A43" s="188">
        <v>1923</v>
      </c>
      <c r="B43" s="6">
        <f>[2]Data!C11</f>
        <v>3.2255783677101135E-2</v>
      </c>
      <c r="C43" s="6"/>
      <c r="D43" s="6">
        <f>[2]Data!BG11</f>
        <v>1.990115635952935E-2</v>
      </c>
    </row>
    <row r="44" spans="1:4" x14ac:dyDescent="0.25">
      <c r="A44" s="188">
        <v>1924</v>
      </c>
      <c r="B44" s="6">
        <f>[2]Data!C12</f>
        <v>3.2178658992052078E-2</v>
      </c>
      <c r="C44" s="6"/>
      <c r="D44" s="6">
        <f>[2]Data!BG12</f>
        <v>2.1409866453935989E-2</v>
      </c>
    </row>
    <row r="45" spans="1:4" x14ac:dyDescent="0.25">
      <c r="A45" s="188">
        <v>1925</v>
      </c>
      <c r="B45" s="6">
        <f>[2]Data!C13</f>
        <v>2.6897955685853958E-2</v>
      </c>
      <c r="C45" s="6"/>
      <c r="D45" s="6">
        <f>[2]Data!BG13</f>
        <v>1.6695623232271195E-2</v>
      </c>
    </row>
    <row r="46" spans="1:4" x14ac:dyDescent="0.25">
      <c r="A46" s="188">
        <v>1926</v>
      </c>
      <c r="B46" s="6">
        <f>[2]Data!C14</f>
        <v>2.9064007103443146E-2</v>
      </c>
      <c r="C46" s="6"/>
      <c r="D46" s="6">
        <f>[2]Data!BG14</f>
        <v>1.6372407755276049E-2</v>
      </c>
    </row>
    <row r="47" spans="1:4" x14ac:dyDescent="0.25">
      <c r="A47" s="188">
        <v>1927</v>
      </c>
      <c r="B47" s="6">
        <f>[2]Data!C15</f>
        <v>2.9656426981091499E-2</v>
      </c>
      <c r="C47" s="6"/>
      <c r="D47" s="6">
        <f>[2]Data!BG15</f>
        <v>1.934306499615426E-2</v>
      </c>
    </row>
    <row r="48" spans="1:4" x14ac:dyDescent="0.25">
      <c r="A48" s="188">
        <v>1928</v>
      </c>
      <c r="B48" s="6">
        <f>[2]Data!C16</f>
        <v>2.5770574808120728E-2</v>
      </c>
      <c r="C48" s="6"/>
      <c r="D48" s="6">
        <f>[2]Data!BG16</f>
        <v>1.6541472511698126E-2</v>
      </c>
    </row>
    <row r="49" spans="1:4" x14ac:dyDescent="0.25">
      <c r="A49" s="188">
        <v>1929</v>
      </c>
      <c r="B49" s="6">
        <f>[2]Data!C17</f>
        <v>2.5517016649246216E-2</v>
      </c>
      <c r="C49" s="6"/>
      <c r="D49" s="6">
        <f>[2]Data!BG17</f>
        <v>1.4764242502307038E-2</v>
      </c>
    </row>
    <row r="50" spans="1:4" x14ac:dyDescent="0.25">
      <c r="A50" s="188">
        <v>1930</v>
      </c>
      <c r="B50" s="6">
        <f>[2]Data!C18</f>
        <v>3.0839333310723305E-2</v>
      </c>
      <c r="C50" s="6"/>
      <c r="D50" s="6">
        <f>[2]Data!BG18</f>
        <v>2.0337081823937758E-2</v>
      </c>
    </row>
    <row r="51" spans="1:4" x14ac:dyDescent="0.25">
      <c r="A51" s="188">
        <v>1931</v>
      </c>
      <c r="B51" s="6">
        <f>[2]Data!C19</f>
        <v>3.0442750081419945E-2</v>
      </c>
      <c r="C51" s="6"/>
      <c r="D51" s="6">
        <f>[2]Data!BG19</f>
        <v>2.5880256677141306E-2</v>
      </c>
    </row>
    <row r="52" spans="1:4" x14ac:dyDescent="0.25">
      <c r="A52" s="188">
        <v>1932</v>
      </c>
      <c r="B52" s="6">
        <f>[2]Data!C20</f>
        <v>3.3135499805212021E-2</v>
      </c>
      <c r="C52" s="6"/>
      <c r="D52" s="6">
        <f>[2]Data!BG20</f>
        <v>3.4226052242014852E-2</v>
      </c>
    </row>
    <row r="53" spans="1:4" x14ac:dyDescent="0.25">
      <c r="A53" s="188">
        <v>1933</v>
      </c>
      <c r="B53" s="6">
        <f>[2]Data!C21</f>
        <v>2.5761781260371208E-2</v>
      </c>
      <c r="C53" s="6"/>
      <c r="D53" s="6">
        <f>[2]Data!BG21</f>
        <v>2.3363957509501439E-2</v>
      </c>
    </row>
    <row r="54" spans="1:4" x14ac:dyDescent="0.25">
      <c r="A54" s="188">
        <v>1934</v>
      </c>
      <c r="B54" s="6">
        <f>[2]Data!C22</f>
        <v>3.0519535765051842E-2</v>
      </c>
      <c r="C54" s="6"/>
      <c r="D54" s="6">
        <f>[2]Data!BG22</f>
        <v>2.1131191804336605E-2</v>
      </c>
    </row>
    <row r="55" spans="1:4" x14ac:dyDescent="0.25">
      <c r="A55" s="188">
        <v>1935</v>
      </c>
      <c r="B55" s="6">
        <f>[2]Data!C23</f>
        <v>3.1065098941326141E-2</v>
      </c>
      <c r="C55" s="6"/>
      <c r="D55" s="6">
        <f>[2]Data!BG23</f>
        <v>2.0138613638516323E-2</v>
      </c>
    </row>
    <row r="56" spans="1:4" x14ac:dyDescent="0.25">
      <c r="A56" s="188">
        <v>1936</v>
      </c>
      <c r="B56" s="6">
        <f>[2]Data!C24</f>
        <v>3.2578632235527039E-2</v>
      </c>
      <c r="C56" s="6"/>
      <c r="D56" s="6">
        <f>[2]Data!BG24</f>
        <v>2.1180560142644737E-2</v>
      </c>
    </row>
    <row r="57" spans="1:4" x14ac:dyDescent="0.25">
      <c r="A57" s="188">
        <v>1937</v>
      </c>
      <c r="B57" s="6">
        <f>[2]Data!C25</f>
        <v>3.3149532973766327E-2</v>
      </c>
      <c r="C57" s="6"/>
      <c r="D57" s="6">
        <f>[2]Data!BG25</f>
        <v>2.0113623438206964E-2</v>
      </c>
    </row>
    <row r="58" spans="1:4" x14ac:dyDescent="0.25">
      <c r="A58" s="188">
        <v>1938</v>
      </c>
      <c r="B58" s="6">
        <f>[2]Data!C26</f>
        <v>3.0465288087725639E-2</v>
      </c>
      <c r="C58" s="6"/>
      <c r="D58" s="6">
        <f>[2]Data!BG26</f>
        <v>1.7979046877553216E-2</v>
      </c>
    </row>
    <row r="59" spans="1:4" x14ac:dyDescent="0.25">
      <c r="A59" s="188">
        <v>1939</v>
      </c>
      <c r="B59" s="6">
        <f>[2]Data!C27</f>
        <v>3.5564031451940536E-2</v>
      </c>
      <c r="C59" s="6"/>
      <c r="D59" s="6">
        <f>[2]Data!BG27</f>
        <v>2.0265516605204585E-2</v>
      </c>
    </row>
    <row r="60" spans="1:4" x14ac:dyDescent="0.25">
      <c r="A60" s="188">
        <v>1940</v>
      </c>
      <c r="B60" s="6">
        <f>[2]Data!C28</f>
        <v>3.6099828779697418E-2</v>
      </c>
      <c r="C60" s="6"/>
      <c r="D60" s="6">
        <f>[2]Data!BG28</f>
        <v>1.8492948688934682E-2</v>
      </c>
    </row>
    <row r="61" spans="1:4" x14ac:dyDescent="0.25">
      <c r="A61" s="188">
        <v>1941</v>
      </c>
      <c r="B61" s="6">
        <f>[2]Data!C29</f>
        <v>3.2276339828968048E-2</v>
      </c>
      <c r="C61" s="6"/>
      <c r="D61" s="6">
        <f>[2]Data!BG29</f>
        <v>1.4825014910020111E-2</v>
      </c>
    </row>
    <row r="62" spans="1:4" x14ac:dyDescent="0.25">
      <c r="A62" s="188">
        <v>1942</v>
      </c>
      <c r="B62" s="6">
        <f>[2]Data!C30</f>
        <v>2.9717827215790749E-2</v>
      </c>
      <c r="C62" s="6"/>
      <c r="D62" s="6">
        <f>[2]Data!BG30</f>
        <v>1.1829896648532798E-2</v>
      </c>
    </row>
    <row r="63" spans="1:4" x14ac:dyDescent="0.25">
      <c r="A63" s="188">
        <v>1943</v>
      </c>
      <c r="B63" s="6"/>
      <c r="C63" s="6"/>
      <c r="D63" s="6"/>
    </row>
    <row r="64" spans="1:4" x14ac:dyDescent="0.25">
      <c r="A64" s="188">
        <v>1944</v>
      </c>
      <c r="B64" s="6">
        <f>[2]Data!C32</f>
        <v>3.6614902317523956E-2</v>
      </c>
      <c r="C64" s="6"/>
      <c r="D64" s="6">
        <f>[2]Data!BG32</f>
        <v>1.3693775439459946E-2</v>
      </c>
    </row>
    <row r="65" spans="1:15" x14ac:dyDescent="0.25">
      <c r="A65" s="188">
        <v>1945</v>
      </c>
      <c r="B65" s="6">
        <f>[2]Data!C33</f>
        <v>4.6448960900306702E-2</v>
      </c>
      <c r="C65" s="6"/>
      <c r="D65" s="6">
        <f>[2]Data!BG33</f>
        <v>1.944216694630431E-2</v>
      </c>
    </row>
    <row r="66" spans="1:15" x14ac:dyDescent="0.25">
      <c r="A66" s="188">
        <v>1946</v>
      </c>
      <c r="B66" s="6">
        <f>[2]Data!C34</f>
        <v>4.7385025769472122E-2</v>
      </c>
      <c r="C66" s="6"/>
      <c r="D66" s="6">
        <f>[2]Data!BG34</f>
        <v>2.4071481512799892E-2</v>
      </c>
    </row>
    <row r="67" spans="1:15" x14ac:dyDescent="0.25">
      <c r="A67" s="188">
        <v>1947</v>
      </c>
      <c r="B67" s="6">
        <f>[2]Data!C35</f>
        <v>5.2854083478450775E-2</v>
      </c>
      <c r="C67" s="6"/>
      <c r="D67" s="6">
        <f>[2]Data!BG35</f>
        <v>2.356702126020065E-2</v>
      </c>
    </row>
    <row r="68" spans="1:15" x14ac:dyDescent="0.25">
      <c r="A68" s="188">
        <v>1948</v>
      </c>
      <c r="B68" s="6">
        <f>[2]Data!C36</f>
        <v>4.326210543513298E-2</v>
      </c>
      <c r="C68" s="6"/>
      <c r="D68" s="6">
        <f>[2]Data!BG36</f>
        <v>1.7902262501109406E-2</v>
      </c>
    </row>
    <row r="69" spans="1:15" x14ac:dyDescent="0.25">
      <c r="A69" s="188">
        <v>1949</v>
      </c>
      <c r="B69" s="6">
        <f>[2]Data!C37</f>
        <v>4.4382881373167038E-2</v>
      </c>
      <c r="C69" s="6"/>
      <c r="D69" s="6">
        <f>[2]Data!BG37</f>
        <v>1.8449244333277062E-2</v>
      </c>
    </row>
    <row r="70" spans="1:15" x14ac:dyDescent="0.25">
      <c r="A70" s="188">
        <v>1950</v>
      </c>
      <c r="B70" s="6">
        <f>[2]Data!C38</f>
        <v>4.271409660577774E-2</v>
      </c>
      <c r="C70" s="6"/>
      <c r="D70" s="6">
        <f>[2]Data!BG38</f>
        <v>1.8154182949153608E-2</v>
      </c>
    </row>
    <row r="71" spans="1:15" x14ac:dyDescent="0.25">
      <c r="A71" s="188">
        <v>1951</v>
      </c>
      <c r="B71" s="6"/>
      <c r="C71" s="6"/>
      <c r="D71" s="6"/>
    </row>
    <row r="72" spans="1:15" x14ac:dyDescent="0.25">
      <c r="A72" s="188">
        <v>1952</v>
      </c>
      <c r="B72" s="6">
        <f>[2]Data!C40</f>
        <v>5.4435480386018753E-2</v>
      </c>
      <c r="C72" s="6"/>
      <c r="D72" s="6">
        <f>[2]Data!BG40</f>
        <v>2.0607915616752945E-2</v>
      </c>
    </row>
    <row r="73" spans="1:15" x14ac:dyDescent="0.25">
      <c r="A73" s="188">
        <v>1953</v>
      </c>
      <c r="B73" s="6">
        <f>[2]Data!C41</f>
        <v>5.7083625346422195E-2</v>
      </c>
      <c r="C73" s="6"/>
      <c r="D73" s="6">
        <f>[2]Data!BG41</f>
        <v>2.1293734436082574E-2</v>
      </c>
    </row>
    <row r="74" spans="1:15" x14ac:dyDescent="0.25">
      <c r="A74" s="188">
        <v>1954</v>
      </c>
      <c r="B74" s="6">
        <f>[2]Data!C42</f>
        <v>6.6292263567447662E-2</v>
      </c>
      <c r="C74" s="6"/>
      <c r="D74" s="6">
        <f>[2]Data!BG42</f>
        <v>2.5048761732300022E-2</v>
      </c>
    </row>
    <row r="75" spans="1:15" x14ac:dyDescent="0.25">
      <c r="A75" s="188">
        <v>1955</v>
      </c>
      <c r="B75" s="6"/>
      <c r="C75" s="6"/>
      <c r="D75" s="6"/>
    </row>
    <row r="76" spans="1:15" x14ac:dyDescent="0.25">
      <c r="A76" s="188">
        <v>1956</v>
      </c>
      <c r="B76" s="6">
        <f>[2]Data!C44</f>
        <v>7.5456604361534119E-2</v>
      </c>
      <c r="C76" s="6"/>
      <c r="D76" s="6">
        <f>[2]Data!BG44</f>
        <v>2.5979495969161371E-2</v>
      </c>
      <c r="F76" s="9"/>
      <c r="G76" s="9"/>
      <c r="H76" s="9"/>
      <c r="I76" s="9"/>
      <c r="J76" s="9"/>
      <c r="K76" s="9"/>
      <c r="L76" s="9"/>
      <c r="M76" s="9"/>
      <c r="N76" s="9"/>
      <c r="O76" s="9"/>
    </row>
    <row r="77" spans="1:15" x14ac:dyDescent="0.25">
      <c r="A77" s="188">
        <v>1957</v>
      </c>
      <c r="B77" s="6"/>
      <c r="C77" s="6"/>
      <c r="D77" s="6"/>
      <c r="F77" s="9"/>
      <c r="G77" s="9"/>
      <c r="H77" s="9"/>
      <c r="I77" s="204"/>
      <c r="J77" s="204"/>
      <c r="K77" s="204"/>
      <c r="L77" s="9"/>
      <c r="M77" s="9"/>
      <c r="N77" s="9"/>
      <c r="O77" s="9"/>
    </row>
    <row r="78" spans="1:15" x14ac:dyDescent="0.25">
      <c r="A78" s="188">
        <v>1958</v>
      </c>
      <c r="B78" s="6">
        <f>[2]Data!C46</f>
        <v>8.3933621644973755E-2</v>
      </c>
      <c r="C78" s="6"/>
      <c r="D78" s="6">
        <f>[2]Data!BG46</f>
        <v>3.156263032808701E-2</v>
      </c>
      <c r="F78" s="205"/>
      <c r="G78" s="205"/>
      <c r="H78" s="205"/>
      <c r="I78" s="204"/>
      <c r="J78" s="204"/>
      <c r="K78" s="204"/>
      <c r="L78" s="206"/>
      <c r="M78" s="9"/>
      <c r="N78" s="9"/>
      <c r="O78" s="9"/>
    </row>
    <row r="79" spans="1:15" x14ac:dyDescent="0.25">
      <c r="A79" s="188">
        <v>1959</v>
      </c>
      <c r="B79" s="6"/>
      <c r="C79" s="6"/>
      <c r="D79" s="6"/>
      <c r="F79" s="200"/>
      <c r="G79" s="200"/>
      <c r="H79" s="200"/>
      <c r="I79" s="200"/>
      <c r="J79" s="200"/>
      <c r="K79" s="200"/>
      <c r="L79" s="200"/>
      <c r="M79" s="200"/>
      <c r="N79" s="200"/>
      <c r="O79" s="9"/>
    </row>
    <row r="80" spans="1:15" x14ac:dyDescent="0.25">
      <c r="A80" s="188">
        <v>1960</v>
      </c>
      <c r="B80" s="189">
        <f>[2]Data!C48</f>
        <v>8.6391858756542206E-2</v>
      </c>
      <c r="C80" s="189">
        <v>9.4146738284638973E-2</v>
      </c>
      <c r="D80" s="189">
        <f>[2]Data!BG48</f>
        <v>2.8419387424692105E-2</v>
      </c>
      <c r="F80" s="207"/>
      <c r="G80" s="207"/>
      <c r="H80" s="207"/>
      <c r="I80" s="201"/>
      <c r="J80" s="201"/>
      <c r="K80" s="201"/>
      <c r="L80" s="208"/>
      <c r="M80" s="209"/>
      <c r="N80" s="9"/>
      <c r="O80" s="9"/>
    </row>
    <row r="81" spans="1:15" x14ac:dyDescent="0.25">
      <c r="A81" s="188">
        <v>1961</v>
      </c>
      <c r="B81" s="192"/>
      <c r="C81" s="192"/>
      <c r="D81" s="192"/>
      <c r="F81" s="207"/>
      <c r="G81" s="207"/>
      <c r="H81" s="207"/>
      <c r="I81" s="201"/>
      <c r="J81" s="201"/>
      <c r="K81" s="201"/>
      <c r="L81" s="208"/>
      <c r="M81" s="209"/>
      <c r="N81" s="9"/>
      <c r="O81" s="9"/>
    </row>
    <row r="82" spans="1:15" x14ac:dyDescent="0.25">
      <c r="A82" s="188">
        <v>1962</v>
      </c>
      <c r="B82" s="189">
        <f>[2]Data!C50</f>
        <v>9.4576247036457062E-2</v>
      </c>
      <c r="C82" s="189">
        <v>9.81121245541971E-2</v>
      </c>
      <c r="D82" s="189">
        <f>[2]Data!BG50</f>
        <v>2.7511162441313085E-2</v>
      </c>
      <c r="F82" s="207"/>
      <c r="G82" s="207"/>
      <c r="H82" s="207"/>
      <c r="I82" s="201"/>
      <c r="J82" s="201"/>
      <c r="K82" s="201"/>
      <c r="L82" s="208"/>
      <c r="M82" s="209"/>
      <c r="N82" s="9"/>
      <c r="O82" s="9"/>
    </row>
    <row r="83" spans="1:15" x14ac:dyDescent="0.25">
      <c r="A83" s="188">
        <v>1963</v>
      </c>
      <c r="B83" s="192"/>
      <c r="C83" s="192"/>
      <c r="D83" s="192"/>
      <c r="F83" s="207"/>
      <c r="G83" s="207"/>
      <c r="H83" s="207"/>
      <c r="I83" s="201"/>
      <c r="J83" s="201"/>
      <c r="K83" s="201"/>
      <c r="L83" s="208"/>
      <c r="M83" s="209"/>
      <c r="N83" s="9"/>
      <c r="O83" s="9"/>
    </row>
    <row r="84" spans="1:15" x14ac:dyDescent="0.25">
      <c r="A84" s="188">
        <v>1964</v>
      </c>
      <c r="B84" s="189">
        <f>[2]Data!C52</f>
        <v>9.6557281911373138E-2</v>
      </c>
      <c r="C84" s="189">
        <v>9.9138209513413969E-2</v>
      </c>
      <c r="D84" s="189">
        <f>[2]Data!BG52</f>
        <v>2.6240824230307831E-2</v>
      </c>
      <c r="F84" s="207"/>
      <c r="G84" s="207"/>
      <c r="H84" s="207"/>
      <c r="I84" s="201"/>
      <c r="J84" s="201"/>
      <c r="K84" s="201"/>
      <c r="L84" s="208"/>
      <c r="M84" s="209"/>
      <c r="N84" s="9"/>
      <c r="O84" s="9"/>
    </row>
    <row r="85" spans="1:15" x14ac:dyDescent="0.25">
      <c r="A85" s="188">
        <v>1965</v>
      </c>
      <c r="B85" s="192"/>
      <c r="C85" s="192"/>
      <c r="D85" s="192"/>
      <c r="F85" s="207"/>
      <c r="G85" s="207"/>
      <c r="H85" s="207"/>
      <c r="I85" s="201"/>
      <c r="J85" s="201"/>
      <c r="K85" s="201"/>
      <c r="L85" s="208"/>
      <c r="M85" s="209"/>
      <c r="N85" s="9"/>
      <c r="O85" s="9"/>
    </row>
    <row r="86" spans="1:15" x14ac:dyDescent="0.25">
      <c r="A86" s="188">
        <v>1966</v>
      </c>
      <c r="B86" s="189">
        <f>[2]Data!C54</f>
        <v>8.5845321416854858E-2</v>
      </c>
      <c r="C86" s="189">
        <v>8.508891454835614E-2</v>
      </c>
      <c r="D86" s="189">
        <f>[2]Data!BG54</f>
        <v>2.449785213428312E-2</v>
      </c>
      <c r="F86" s="207"/>
      <c r="G86" s="207"/>
      <c r="H86" s="207"/>
      <c r="I86" s="201"/>
      <c r="J86" s="201"/>
      <c r="K86" s="201"/>
      <c r="L86" s="208"/>
      <c r="M86" s="209"/>
      <c r="N86" s="9"/>
      <c r="O86" s="9"/>
    </row>
    <row r="87" spans="1:15" x14ac:dyDescent="0.25">
      <c r="A87" s="188">
        <v>1967</v>
      </c>
      <c r="B87" s="192"/>
      <c r="C87" s="192"/>
      <c r="D87" s="192"/>
      <c r="F87" s="207"/>
      <c r="G87" s="207"/>
      <c r="H87" s="207"/>
      <c r="I87" s="201"/>
      <c r="J87" s="201"/>
      <c r="K87" s="201"/>
      <c r="L87" s="208"/>
      <c r="M87" s="209"/>
      <c r="N87" s="9"/>
      <c r="O87" s="9"/>
    </row>
    <row r="88" spans="1:15" x14ac:dyDescent="0.25">
      <c r="A88" s="188">
        <v>1968</v>
      </c>
      <c r="B88" s="189">
        <f>[2]Data!C56</f>
        <v>9.91983562707901E-2</v>
      </c>
      <c r="C88" s="189">
        <v>0.10053826961174342</v>
      </c>
      <c r="D88" s="189">
        <f>[2]Data!BG56</f>
        <v>3.0840399861216228E-2</v>
      </c>
      <c r="F88" s="207"/>
      <c r="G88" s="207"/>
      <c r="H88" s="207"/>
      <c r="I88" s="201"/>
      <c r="J88" s="201"/>
      <c r="K88" s="201"/>
      <c r="L88" s="208"/>
      <c r="M88" s="209"/>
      <c r="N88" s="9"/>
      <c r="O88" s="9"/>
    </row>
    <row r="89" spans="1:15" x14ac:dyDescent="0.25">
      <c r="A89" s="188">
        <v>1969</v>
      </c>
      <c r="B89" s="192"/>
      <c r="C89" s="192"/>
      <c r="D89" s="192"/>
      <c r="F89" s="207"/>
      <c r="G89" s="207"/>
      <c r="H89" s="207"/>
      <c r="I89" s="201"/>
      <c r="J89" s="201"/>
      <c r="K89" s="201"/>
      <c r="L89" s="208"/>
      <c r="M89" s="209"/>
      <c r="N89" s="9"/>
      <c r="O89" s="9"/>
    </row>
    <row r="90" spans="1:15" x14ac:dyDescent="0.25">
      <c r="A90" s="188">
        <v>1970</v>
      </c>
      <c r="B90" s="189">
        <f>[2]Data!C58</f>
        <v>8.0435954034328461E-2</v>
      </c>
      <c r="C90" s="189">
        <v>7.9502515591171746E-2</v>
      </c>
      <c r="D90" s="189">
        <f>[2]Data!BG58</f>
        <v>2.6509448035380412E-2</v>
      </c>
      <c r="F90" s="207"/>
      <c r="G90" s="207"/>
      <c r="H90" s="207"/>
      <c r="I90" s="201"/>
      <c r="J90" s="201"/>
      <c r="K90" s="201"/>
      <c r="L90" s="208"/>
      <c r="M90" s="209"/>
      <c r="N90" s="9"/>
      <c r="O90" s="9"/>
    </row>
    <row r="91" spans="1:15" x14ac:dyDescent="0.25">
      <c r="A91" s="188">
        <v>1971</v>
      </c>
      <c r="B91" s="192"/>
      <c r="C91" s="192"/>
      <c r="D91" s="192"/>
      <c r="F91" s="207"/>
      <c r="G91" s="207"/>
      <c r="H91" s="207"/>
      <c r="I91" s="201"/>
      <c r="J91" s="201"/>
      <c r="K91" s="201"/>
      <c r="L91" s="208"/>
      <c r="M91" s="209"/>
      <c r="N91" s="9"/>
      <c r="O91" s="9"/>
    </row>
    <row r="92" spans="1:15" x14ac:dyDescent="0.25">
      <c r="A92" s="188">
        <v>1972</v>
      </c>
      <c r="B92" s="6">
        <f>[2]Data!C60</f>
        <v>7.9447925090789795E-2</v>
      </c>
      <c r="C92" s="6">
        <v>8.5724287272170477E-2</v>
      </c>
      <c r="D92" s="6">
        <f>[2]Data!BG60</f>
        <v>2.8041669152557312E-2</v>
      </c>
      <c r="F92" s="207"/>
      <c r="G92" s="207"/>
      <c r="H92" s="207"/>
      <c r="I92" s="201"/>
      <c r="J92" s="201"/>
      <c r="K92" s="201"/>
      <c r="L92" s="208"/>
      <c r="M92" s="209"/>
      <c r="N92" s="9"/>
      <c r="O92" s="9"/>
    </row>
    <row r="93" spans="1:15" x14ac:dyDescent="0.25">
      <c r="A93" s="188">
        <v>1973</v>
      </c>
      <c r="B93" s="6">
        <f>[2]Data!C61</f>
        <v>6.695874035358429E-2</v>
      </c>
      <c r="C93" s="6">
        <v>7.1790498642091194E-2</v>
      </c>
      <c r="D93" s="6">
        <f>[2]Data!BG61</f>
        <v>2.3575811984120409E-2</v>
      </c>
      <c r="F93" s="207"/>
      <c r="G93" s="207"/>
      <c r="H93" s="207"/>
      <c r="I93" s="201"/>
      <c r="J93" s="201"/>
      <c r="K93" s="201"/>
      <c r="L93" s="208"/>
      <c r="M93" s="209"/>
      <c r="N93" s="9"/>
      <c r="O93" s="9"/>
    </row>
    <row r="94" spans="1:15" x14ac:dyDescent="0.25">
      <c r="A94" s="188">
        <v>1974</v>
      </c>
      <c r="B94" s="6">
        <f>[2]Data!C62</f>
        <v>6.1587277799844742E-2</v>
      </c>
      <c r="C94" s="6">
        <v>6.1334548101463139E-2</v>
      </c>
      <c r="D94" s="6">
        <f>[2]Data!BG62</f>
        <v>2.4216842290901049E-2</v>
      </c>
      <c r="F94" s="207"/>
      <c r="G94" s="207"/>
      <c r="H94" s="207"/>
      <c r="I94" s="201"/>
      <c r="J94" s="201"/>
      <c r="K94" s="201"/>
      <c r="L94" s="208"/>
      <c r="M94" s="209"/>
      <c r="N94" s="9"/>
      <c r="O94" s="9"/>
    </row>
    <row r="95" spans="1:15" x14ac:dyDescent="0.25">
      <c r="A95" s="188">
        <v>1975</v>
      </c>
      <c r="B95" s="6">
        <f>[2]Data!C63</f>
        <v>6.5777711570262909E-2</v>
      </c>
      <c r="C95" s="6">
        <v>6.3097351462342757E-2</v>
      </c>
      <c r="D95" s="6">
        <f>[2]Data!BG63</f>
        <v>2.3790431421269714E-2</v>
      </c>
      <c r="F95" s="207"/>
      <c r="G95" s="207"/>
      <c r="H95" s="207"/>
      <c r="I95" s="201"/>
      <c r="J95" s="201"/>
      <c r="K95" s="201"/>
      <c r="L95" s="208"/>
      <c r="M95" s="209"/>
      <c r="N95" s="9"/>
      <c r="O95" s="9"/>
    </row>
    <row r="96" spans="1:15" x14ac:dyDescent="0.25">
      <c r="A96" s="188">
        <v>1976</v>
      </c>
      <c r="B96" s="6">
        <f>[2]Data!C64</f>
        <v>6.7635558545589447E-2</v>
      </c>
      <c r="C96" s="6">
        <v>6.7087873765016071E-2</v>
      </c>
      <c r="D96" s="6">
        <f>[2]Data!BG64</f>
        <v>2.495167082151737E-2</v>
      </c>
      <c r="F96" s="207"/>
      <c r="G96" s="207"/>
      <c r="H96" s="207"/>
      <c r="I96" s="201"/>
      <c r="J96" s="201"/>
      <c r="K96" s="201"/>
      <c r="L96" s="208"/>
      <c r="M96" s="209"/>
      <c r="N96" s="9"/>
      <c r="O96" s="9"/>
    </row>
    <row r="97" spans="1:15" x14ac:dyDescent="0.25">
      <c r="A97" s="188">
        <v>1977</v>
      </c>
      <c r="B97" s="6">
        <f>[2]Data!C65</f>
        <v>6.8443074822425842E-2</v>
      </c>
      <c r="C97" s="6">
        <v>6.7920439843235855E-2</v>
      </c>
      <c r="D97" s="6">
        <f>[2]Data!BG65</f>
        <v>2.4475947822326833E-2</v>
      </c>
      <c r="F97" s="207"/>
      <c r="G97" s="207"/>
      <c r="H97" s="207"/>
      <c r="I97" s="201"/>
      <c r="J97" s="201"/>
      <c r="K97" s="201"/>
      <c r="L97" s="208"/>
      <c r="M97" s="209"/>
      <c r="N97" s="9"/>
      <c r="O97" s="9"/>
    </row>
    <row r="98" spans="1:15" x14ac:dyDescent="0.25">
      <c r="A98" s="188">
        <v>1978</v>
      </c>
      <c r="B98" s="6">
        <f>[2]Data!C66</f>
        <v>6.4096242189407349E-2</v>
      </c>
      <c r="C98" s="6">
        <v>6.3717226783143593E-2</v>
      </c>
      <c r="D98" s="6">
        <f>[2]Data!BG66</f>
        <v>2.2540785776648649E-2</v>
      </c>
      <c r="F98" s="207"/>
      <c r="G98" s="207"/>
      <c r="H98" s="207"/>
      <c r="I98" s="201"/>
      <c r="J98" s="201"/>
      <c r="K98" s="201"/>
      <c r="L98" s="208"/>
      <c r="M98" s="209"/>
      <c r="N98" s="9"/>
      <c r="O98" s="9"/>
    </row>
    <row r="99" spans="1:15" x14ac:dyDescent="0.25">
      <c r="A99" s="188">
        <v>1979</v>
      </c>
      <c r="B99" s="6">
        <f>[2]Data!C67</f>
        <v>7.5463555753231049E-2</v>
      </c>
      <c r="C99" s="6">
        <v>6.8353851754838296E-2</v>
      </c>
      <c r="D99" s="6">
        <f>[2]Data!BG67</f>
        <v>2.3262059986059899E-2</v>
      </c>
      <c r="F99" s="207"/>
      <c r="G99" s="207"/>
      <c r="H99" s="207"/>
      <c r="I99" s="201"/>
      <c r="J99" s="201"/>
      <c r="K99" s="201"/>
      <c r="L99" s="208"/>
      <c r="M99" s="209"/>
      <c r="N99" s="9"/>
      <c r="O99" s="9"/>
    </row>
    <row r="100" spans="1:15" x14ac:dyDescent="0.25">
      <c r="A100" s="188">
        <v>1980</v>
      </c>
      <c r="B100" s="6">
        <f>[2]Data!C68</f>
        <v>7.1899525821208954E-2</v>
      </c>
      <c r="C100" s="6">
        <v>6.6743353500984662E-2</v>
      </c>
      <c r="D100" s="6">
        <f>[2]Data!BG68</f>
        <v>2.6092749444358531E-2</v>
      </c>
      <c r="F100" s="207"/>
      <c r="G100" s="207"/>
      <c r="H100" s="207"/>
      <c r="I100" s="201"/>
      <c r="J100" s="201"/>
      <c r="K100" s="201"/>
      <c r="L100" s="208"/>
      <c r="M100" s="209"/>
      <c r="N100" s="9"/>
      <c r="O100" s="9"/>
    </row>
    <row r="101" spans="1:15" x14ac:dyDescent="0.25">
      <c r="A101" s="188">
        <v>1981</v>
      </c>
      <c r="B101" s="6">
        <f>[2]Data!C69</f>
        <v>8.0451257526874542E-2</v>
      </c>
      <c r="C101" s="6">
        <v>7.1844916953920576E-2</v>
      </c>
      <c r="D101" s="6">
        <f>[2]Data!BG69</f>
        <v>2.5247772222483665E-2</v>
      </c>
      <c r="F101" s="207"/>
      <c r="G101" s="207"/>
      <c r="H101" s="207"/>
      <c r="I101" s="201"/>
      <c r="J101" s="201"/>
      <c r="K101" s="201"/>
      <c r="L101" s="208"/>
      <c r="M101" s="209"/>
      <c r="N101" s="9"/>
      <c r="O101" s="9"/>
    </row>
    <row r="102" spans="1:15" x14ac:dyDescent="0.25">
      <c r="A102" s="188">
        <v>1982</v>
      </c>
      <c r="B102" s="189">
        <f>[2]Data!C70</f>
        <v>5.9816155582666397E-2</v>
      </c>
      <c r="C102" s="6">
        <v>5.9835007207278343E-2</v>
      </c>
      <c r="D102" s="6">
        <f>[2]Data!BG70</f>
        <v>2.2148412156802039E-2</v>
      </c>
      <c r="F102" s="207"/>
      <c r="G102" s="207"/>
      <c r="H102" s="207"/>
      <c r="I102" s="201"/>
      <c r="J102" s="201"/>
      <c r="K102" s="201"/>
      <c r="L102" s="208"/>
      <c r="M102" s="209"/>
      <c r="N102" s="9"/>
      <c r="O102" s="9"/>
    </row>
    <row r="103" spans="1:15" x14ac:dyDescent="0.25">
      <c r="A103" s="188">
        <v>1983</v>
      </c>
      <c r="B103" s="189">
        <f>[2]Data!C71</f>
        <v>6.622517853975296E-2</v>
      </c>
      <c r="C103" s="6">
        <v>6.0875005254221161E-2</v>
      </c>
      <c r="D103" s="6">
        <f>[2]Data!BG71</f>
        <v>2.3331010821818023E-2</v>
      </c>
      <c r="F103" s="207"/>
      <c r="G103" s="207"/>
      <c r="H103" s="207"/>
      <c r="I103" s="202"/>
      <c r="J103" s="202"/>
      <c r="K103" s="201"/>
      <c r="L103" s="208"/>
      <c r="M103" s="209"/>
      <c r="N103" s="209"/>
      <c r="O103" s="9"/>
    </row>
    <row r="104" spans="1:15" x14ac:dyDescent="0.25">
      <c r="A104" s="188">
        <v>1984</v>
      </c>
      <c r="B104" s="189">
        <f>[2]Data!C72</f>
        <v>5.7889837771654129E-2</v>
      </c>
      <c r="C104" s="199">
        <v>5.6732420199761678E-2</v>
      </c>
      <c r="D104" s="199">
        <f>[2]Data!BG72</f>
        <v>2.036116894112976E-2</v>
      </c>
      <c r="F104" s="207"/>
      <c r="G104" s="207"/>
      <c r="H104" s="207"/>
      <c r="I104" s="202"/>
      <c r="J104" s="202"/>
      <c r="K104" s="201"/>
      <c r="L104" s="208"/>
      <c r="M104" s="209"/>
      <c r="N104" s="209"/>
      <c r="O104" s="9"/>
    </row>
    <row r="105" spans="1:15" x14ac:dyDescent="0.25">
      <c r="A105" s="188">
        <v>1985</v>
      </c>
      <c r="B105" s="189">
        <f>[2]Data!C73</f>
        <v>6.9753624498844147E-2</v>
      </c>
      <c r="C105" s="6">
        <v>7.310132686316187E-2</v>
      </c>
      <c r="D105" s="6">
        <f>[2]Data!BG73</f>
        <v>2.6578632620525448E-2</v>
      </c>
      <c r="F105" s="207"/>
      <c r="G105" s="207"/>
      <c r="H105" s="207"/>
      <c r="I105" s="201"/>
      <c r="J105" s="201"/>
      <c r="K105" s="201"/>
      <c r="L105" s="208"/>
      <c r="M105" s="209"/>
      <c r="N105" s="209"/>
      <c r="O105" s="9"/>
    </row>
    <row r="106" spans="1:15" x14ac:dyDescent="0.25">
      <c r="A106" s="188">
        <v>1986</v>
      </c>
      <c r="B106" s="189">
        <f>[2]Data!C74</f>
        <v>7.5141042470932007E-2</v>
      </c>
      <c r="C106" s="6">
        <v>8.1990960688092862E-2</v>
      </c>
      <c r="D106" s="6">
        <f>[2]Data!BG74</f>
        <v>3.2459699445464389E-2</v>
      </c>
      <c r="F106" s="207"/>
      <c r="G106" s="207"/>
      <c r="H106" s="207"/>
      <c r="I106" s="201"/>
      <c r="J106" s="201"/>
      <c r="K106" s="201"/>
      <c r="L106" s="208"/>
      <c r="M106" s="209"/>
      <c r="N106" s="209"/>
      <c r="O106" s="9"/>
    </row>
    <row r="107" spans="1:15" x14ac:dyDescent="0.25">
      <c r="A107" s="188">
        <v>1987</v>
      </c>
      <c r="B107" s="189">
        <f>[2]Data!C75</f>
        <v>3.7539046257734299E-2</v>
      </c>
      <c r="C107" s="6">
        <v>4.3373439068333103E-2</v>
      </c>
      <c r="D107" s="6">
        <f>[2]Data!BG75</f>
        <v>1.9749337678913185E-2</v>
      </c>
      <c r="F107" s="207"/>
      <c r="G107" s="207"/>
      <c r="H107" s="207"/>
      <c r="I107" s="201"/>
      <c r="J107" s="201"/>
      <c r="K107" s="201"/>
      <c r="L107" s="208"/>
      <c r="M107" s="209"/>
      <c r="N107" s="209"/>
      <c r="O107" s="9"/>
    </row>
    <row r="108" spans="1:15" x14ac:dyDescent="0.25">
      <c r="A108" s="188">
        <v>1988</v>
      </c>
      <c r="B108" s="189">
        <f>[2]Data!C76</f>
        <v>3.3198237419128418E-2</v>
      </c>
      <c r="C108" s="6">
        <v>3.3174248098792672E-2</v>
      </c>
      <c r="D108" s="6">
        <f>[2]Data!BG76</f>
        <v>1.7438968307508611E-2</v>
      </c>
      <c r="F108" s="207"/>
      <c r="G108" s="207"/>
      <c r="H108" s="207"/>
      <c r="I108" s="201"/>
      <c r="J108" s="201"/>
      <c r="K108" s="201"/>
      <c r="L108" s="208"/>
      <c r="M108" s="209"/>
      <c r="N108" s="209"/>
      <c r="O108" s="9"/>
    </row>
    <row r="109" spans="1:15" x14ac:dyDescent="0.25">
      <c r="A109" s="188">
        <v>1989</v>
      </c>
      <c r="B109" s="189">
        <f>[2]Data!C77</f>
        <v>3.5197064280509949E-2</v>
      </c>
      <c r="C109" s="199">
        <v>3.8421053201105448E-2</v>
      </c>
      <c r="D109" s="199">
        <f>[2]Data!BG77</f>
        <v>1.9673014490935559E-2</v>
      </c>
      <c r="F109" s="207"/>
      <c r="G109" s="207"/>
      <c r="H109" s="207"/>
      <c r="I109" s="201"/>
      <c r="J109" s="201"/>
      <c r="K109" s="201"/>
      <c r="L109" s="208"/>
      <c r="M109" s="209"/>
      <c r="N109" s="209"/>
      <c r="O109" s="9"/>
    </row>
    <row r="110" spans="1:15" x14ac:dyDescent="0.25">
      <c r="A110" s="188">
        <v>1990</v>
      </c>
      <c r="B110" s="189">
        <f>[2]Data!C78</f>
        <v>3.2312080264091492E-2</v>
      </c>
      <c r="C110" s="6">
        <v>3.4762482497566027E-2</v>
      </c>
      <c r="D110" s="6">
        <f>[2]Data!BG78</f>
        <v>1.871123049989358E-2</v>
      </c>
      <c r="F110" s="207"/>
      <c r="G110" s="207"/>
      <c r="H110" s="207"/>
      <c r="I110" s="201"/>
      <c r="J110" s="201"/>
      <c r="K110" s="201"/>
      <c r="L110" s="208"/>
      <c r="M110" s="209"/>
      <c r="N110" s="9"/>
      <c r="O110" s="9"/>
    </row>
    <row r="111" spans="1:15" x14ac:dyDescent="0.25">
      <c r="A111" s="188">
        <v>1991</v>
      </c>
      <c r="B111" s="189">
        <f>[2]Data!C79</f>
        <v>4.6827960759401321E-2</v>
      </c>
      <c r="C111" s="6">
        <v>3.9199401176011457E-2</v>
      </c>
      <c r="D111" s="6">
        <f>[2]Data!BG79</f>
        <v>1.9857074092465461E-2</v>
      </c>
      <c r="F111" s="207"/>
      <c r="G111" s="207"/>
      <c r="H111" s="207"/>
      <c r="I111" s="201"/>
      <c r="J111" s="201"/>
      <c r="K111" s="201"/>
      <c r="L111" s="208"/>
      <c r="M111" s="209"/>
      <c r="N111" s="9"/>
      <c r="O111" s="9"/>
    </row>
    <row r="112" spans="1:15" x14ac:dyDescent="0.25">
      <c r="A112" s="188">
        <v>1992</v>
      </c>
      <c r="B112" s="6">
        <f>[2]Data!C80</f>
        <v>3.0727021396160126E-2</v>
      </c>
      <c r="C112" s="6">
        <v>3.1799721316011414E-2</v>
      </c>
      <c r="D112" s="6">
        <f>[2]Data!BG80</f>
        <v>1.674880049354183E-2</v>
      </c>
      <c r="F112" s="207"/>
      <c r="G112" s="207"/>
      <c r="H112" s="207"/>
      <c r="I112" s="201"/>
      <c r="J112" s="201"/>
      <c r="K112" s="201"/>
      <c r="L112" s="208"/>
      <c r="M112" s="209"/>
      <c r="N112" s="9"/>
      <c r="O112" s="9"/>
    </row>
    <row r="113" spans="1:15" x14ac:dyDescent="0.25">
      <c r="A113" s="188">
        <v>1993</v>
      </c>
      <c r="B113" s="6">
        <f>[2]Data!C81</f>
        <v>4.1154626756906509E-2</v>
      </c>
      <c r="C113" s="6">
        <v>4.3719654807234991E-2</v>
      </c>
      <c r="D113" s="6">
        <f>[2]Data!BG81</f>
        <v>2.1273562614635932E-2</v>
      </c>
      <c r="F113" s="207"/>
      <c r="G113" s="207"/>
      <c r="H113" s="207"/>
      <c r="I113" s="201"/>
      <c r="J113" s="201"/>
      <c r="K113" s="201"/>
      <c r="L113" s="208"/>
      <c r="M113" s="209"/>
      <c r="N113" s="9"/>
      <c r="O113" s="9"/>
    </row>
    <row r="114" spans="1:15" x14ac:dyDescent="0.25">
      <c r="A114" s="188">
        <v>1994</v>
      </c>
      <c r="B114" s="6">
        <f>[2]Data!C82</f>
        <v>4.5033946633338928E-2</v>
      </c>
      <c r="C114" s="6">
        <v>4.615876292689873E-2</v>
      </c>
      <c r="D114" s="6">
        <f>[2]Data!BG82</f>
        <v>2.1997094844346927E-2</v>
      </c>
      <c r="F114" s="207"/>
      <c r="G114" s="207"/>
      <c r="H114" s="207"/>
      <c r="I114" s="201"/>
      <c r="J114" s="201"/>
      <c r="K114" s="201"/>
      <c r="L114" s="208"/>
      <c r="M114" s="209"/>
      <c r="N114" s="9"/>
      <c r="O114" s="9"/>
    </row>
    <row r="115" spans="1:15" x14ac:dyDescent="0.25">
      <c r="A115" s="188">
        <v>1995</v>
      </c>
      <c r="B115" s="6">
        <f>[2]Data!C83</f>
        <v>3.8413349539041519E-2</v>
      </c>
      <c r="C115" s="6">
        <v>4.3366198331642757E-2</v>
      </c>
      <c r="D115" s="6">
        <f>[2]Data!BG83</f>
        <v>2.1031733267648556E-2</v>
      </c>
      <c r="F115" s="207"/>
      <c r="G115" s="207"/>
      <c r="H115" s="207"/>
      <c r="I115" s="201"/>
      <c r="J115" s="201"/>
      <c r="K115" s="201"/>
      <c r="L115" s="208"/>
      <c r="M115" s="209"/>
      <c r="N115" s="9"/>
      <c r="O115" s="9"/>
    </row>
    <row r="116" spans="1:15" x14ac:dyDescent="0.25">
      <c r="A116" s="188">
        <v>1996</v>
      </c>
      <c r="B116" s="6">
        <f>[2]Data!C84</f>
        <v>4.913034662604332E-2</v>
      </c>
      <c r="C116" s="6">
        <v>5.325657039827638E-2</v>
      </c>
      <c r="D116" s="6">
        <f>[2]Data!BG84</f>
        <v>2.5816271109906256E-2</v>
      </c>
      <c r="F116" s="207"/>
      <c r="G116" s="207"/>
      <c r="H116" s="207"/>
      <c r="I116" s="201"/>
      <c r="J116" s="201"/>
      <c r="K116" s="201"/>
      <c r="L116" s="208"/>
      <c r="M116" s="209"/>
      <c r="N116" s="9"/>
      <c r="O116" s="9"/>
    </row>
    <row r="117" spans="1:15" x14ac:dyDescent="0.25">
      <c r="A117" s="188">
        <v>1997</v>
      </c>
      <c r="B117" s="6">
        <f>[2]Data!C85</f>
        <v>5.7321712374687195E-2</v>
      </c>
      <c r="C117" s="6">
        <v>5.8191044160029293E-2</v>
      </c>
      <c r="D117" s="6">
        <f>[2]Data!BG85</f>
        <v>2.890516432105673E-2</v>
      </c>
      <c r="F117" s="207"/>
      <c r="G117" s="207"/>
      <c r="H117" s="207"/>
      <c r="I117" s="201"/>
      <c r="J117" s="201"/>
      <c r="K117" s="201"/>
      <c r="L117" s="208"/>
      <c r="M117" s="209"/>
      <c r="N117" s="9"/>
      <c r="O117" s="9"/>
    </row>
    <row r="118" spans="1:15" x14ac:dyDescent="0.25">
      <c r="A118" s="188">
        <v>1998</v>
      </c>
      <c r="B118" s="6">
        <f>[2]Data!C86</f>
        <v>5.1965672522783279E-2</v>
      </c>
      <c r="C118" s="6">
        <v>5.3986668836192381E-2</v>
      </c>
      <c r="D118" s="6">
        <f>[2]Data!BG86</f>
        <v>2.8531176311073127E-2</v>
      </c>
      <c r="F118" s="207"/>
      <c r="G118" s="207"/>
      <c r="H118" s="207"/>
      <c r="I118" s="201"/>
      <c r="J118" s="201"/>
      <c r="K118" s="201"/>
      <c r="L118" s="208"/>
      <c r="M118" s="209"/>
      <c r="N118" s="9"/>
      <c r="O118" s="9"/>
    </row>
    <row r="119" spans="1:15" x14ac:dyDescent="0.25">
      <c r="A119" s="188">
        <v>1999</v>
      </c>
      <c r="B119" s="6">
        <f>[2]Data!C87</f>
        <v>5.1538269966840744E-2</v>
      </c>
      <c r="C119" s="6">
        <v>5.9380699735835756E-2</v>
      </c>
      <c r="D119" s="6">
        <f>[2]Data!BG87</f>
        <v>3.1640181936290132E-2</v>
      </c>
      <c r="F119" s="207"/>
      <c r="G119" s="207"/>
      <c r="H119" s="207"/>
      <c r="I119" s="201"/>
      <c r="J119" s="201"/>
      <c r="K119" s="201"/>
      <c r="L119" s="208"/>
      <c r="M119" s="209"/>
      <c r="N119" s="9"/>
      <c r="O119" s="9"/>
    </row>
    <row r="120" spans="1:15" x14ac:dyDescent="0.25">
      <c r="A120" s="188">
        <v>2000</v>
      </c>
      <c r="B120" s="6">
        <f>[2]Data!C88</f>
        <v>5.3797226399183273E-2</v>
      </c>
      <c r="C120" s="6">
        <v>6.0218366730355639E-2</v>
      </c>
      <c r="D120" s="6">
        <f>[2]Data!BG88</f>
        <v>3.2840647325921533E-2</v>
      </c>
      <c r="F120" s="207"/>
      <c r="G120" s="207"/>
      <c r="H120" s="207"/>
      <c r="I120" s="201"/>
      <c r="J120" s="201"/>
      <c r="K120" s="201"/>
      <c r="L120" s="208"/>
      <c r="M120" s="209"/>
      <c r="N120" s="9"/>
      <c r="O120" s="9"/>
    </row>
    <row r="121" spans="1:15" x14ac:dyDescent="0.25">
      <c r="A121" s="188">
        <v>2001</v>
      </c>
      <c r="B121" s="6">
        <f>[2]Data!C89</f>
        <v>4.8725444823503494E-2</v>
      </c>
      <c r="C121" s="6">
        <v>5.582656418780315E-2</v>
      </c>
      <c r="D121" s="6">
        <f>[2]Data!BG89</f>
        <v>2.8528305316155855E-2</v>
      </c>
      <c r="F121" s="210"/>
      <c r="G121" s="210"/>
      <c r="H121" s="210"/>
      <c r="I121" s="201"/>
      <c r="J121" s="201"/>
      <c r="K121" s="201"/>
      <c r="L121" s="208"/>
      <c r="M121" s="209"/>
      <c r="N121" s="9"/>
      <c r="O121" s="9"/>
    </row>
    <row r="122" spans="1:15" x14ac:dyDescent="0.25">
      <c r="A122" s="188">
        <v>2002</v>
      </c>
      <c r="B122" s="6">
        <f>[2]Data!C90</f>
        <v>5.1495131105184555E-2</v>
      </c>
      <c r="C122" s="6">
        <v>5.1559414013297056E-2</v>
      </c>
      <c r="D122" s="6">
        <f>[2]Data!BG90</f>
        <v>2.4790887636535187E-2</v>
      </c>
      <c r="F122" s="210"/>
      <c r="G122" s="210"/>
      <c r="H122" s="210"/>
      <c r="I122" s="201"/>
      <c r="J122" s="201"/>
      <c r="K122" s="201"/>
      <c r="L122" s="208"/>
      <c r="M122" s="209"/>
      <c r="N122" s="9"/>
      <c r="O122" s="9"/>
    </row>
    <row r="123" spans="1:15" x14ac:dyDescent="0.25">
      <c r="A123" s="188">
        <v>2003</v>
      </c>
      <c r="B123" s="6">
        <f>[2]Data!C91</f>
        <v>5.2631709724664688E-2</v>
      </c>
      <c r="C123" s="6">
        <v>5.4670652863882951E-2</v>
      </c>
      <c r="D123" s="6">
        <f>[2]Data!BG91</f>
        <v>2.5954375245682053E-2</v>
      </c>
      <c r="F123" s="210"/>
      <c r="G123" s="210"/>
      <c r="H123" s="210"/>
      <c r="I123" s="201"/>
      <c r="J123" s="201"/>
      <c r="K123" s="201"/>
      <c r="L123" s="208"/>
      <c r="M123" s="209"/>
      <c r="N123" s="9"/>
      <c r="O123" s="9"/>
    </row>
    <row r="124" spans="1:15" x14ac:dyDescent="0.25">
      <c r="A124" s="188">
        <v>2004</v>
      </c>
      <c r="B124" s="6">
        <f>[2]Data!C92</f>
        <v>5.3260460495948792E-2</v>
      </c>
      <c r="C124" s="6">
        <v>6.0533132254207429E-2</v>
      </c>
      <c r="D124" s="6">
        <f>[2]Data!BG92</f>
        <v>2.967138941752314E-2</v>
      </c>
      <c r="F124" s="210"/>
      <c r="G124" s="210"/>
      <c r="H124" s="210"/>
      <c r="I124" s="201"/>
      <c r="J124" s="201"/>
      <c r="K124" s="201"/>
      <c r="L124" s="208"/>
      <c r="M124" s="209"/>
      <c r="N124" s="9"/>
      <c r="O124" s="9"/>
    </row>
    <row r="125" spans="1:15" x14ac:dyDescent="0.25">
      <c r="A125" s="188">
        <v>2005</v>
      </c>
      <c r="B125" s="6">
        <f>[2]Data!C93</f>
        <v>5.7614456862211227E-2</v>
      </c>
      <c r="C125" s="6">
        <v>6.4552953345690736E-2</v>
      </c>
      <c r="D125" s="6">
        <f>[2]Data!BG93</f>
        <v>3.2374635280475371E-2</v>
      </c>
      <c r="F125" s="210"/>
      <c r="G125" s="210"/>
      <c r="H125" s="210"/>
      <c r="I125" s="201"/>
      <c r="J125" s="201"/>
      <c r="K125" s="201"/>
      <c r="L125" s="208"/>
      <c r="M125" s="209"/>
      <c r="N125" s="9"/>
      <c r="O125" s="9"/>
    </row>
    <row r="126" spans="1:15" x14ac:dyDescent="0.25">
      <c r="A126" s="188">
        <v>2006</v>
      </c>
      <c r="B126" s="6">
        <f>[2]Data!C94</f>
        <v>5.5961411446332932E-2</v>
      </c>
      <c r="C126" s="6">
        <v>6.1441359694126209E-2</v>
      </c>
      <c r="D126" s="6">
        <f>[2]Data!BG94</f>
        <v>3.0582579084181508E-2</v>
      </c>
      <c r="F126" s="210"/>
      <c r="G126" s="210"/>
      <c r="H126" s="210"/>
      <c r="I126" s="201"/>
      <c r="J126" s="201"/>
      <c r="K126" s="201"/>
      <c r="L126" s="208"/>
      <c r="M126" s="209"/>
      <c r="N126" s="9"/>
      <c r="O126" s="9"/>
    </row>
    <row r="127" spans="1:15" x14ac:dyDescent="0.25">
      <c r="A127" s="188">
        <v>2007</v>
      </c>
      <c r="B127" s="6">
        <f>[2]Data!C95</f>
        <v>4.6173892915248871E-2</v>
      </c>
      <c r="C127" s="6">
        <v>6.3307447799615099E-2</v>
      </c>
      <c r="D127" s="6">
        <f>[2]Data!BG95</f>
        <v>3.4100048701327983E-2</v>
      </c>
      <c r="F127" s="210"/>
      <c r="G127" s="210"/>
      <c r="H127" s="210"/>
      <c r="I127" s="201"/>
      <c r="J127" s="201"/>
      <c r="K127" s="201"/>
      <c r="L127" s="208"/>
      <c r="M127" s="209"/>
      <c r="N127" s="9"/>
      <c r="O127" s="9"/>
    </row>
    <row r="128" spans="1:15" x14ac:dyDescent="0.25">
      <c r="A128" s="188">
        <v>2008</v>
      </c>
      <c r="B128" s="6">
        <f>[2]Data!C96</f>
        <v>4.6213582158088684E-2</v>
      </c>
      <c r="C128" s="6">
        <v>4.9420593154946478E-2</v>
      </c>
      <c r="D128" s="6">
        <f>[2]Data!BG96</f>
        <v>2.5575428278428972E-2</v>
      </c>
      <c r="F128" s="210"/>
      <c r="G128" s="210"/>
      <c r="H128" s="210"/>
      <c r="I128" s="201"/>
      <c r="J128" s="201"/>
      <c r="K128" s="201"/>
      <c r="L128" s="208"/>
      <c r="M128" s="209"/>
      <c r="N128" s="9"/>
      <c r="O128" s="9"/>
    </row>
    <row r="129" spans="1:15" x14ac:dyDescent="0.25">
      <c r="A129" s="188">
        <v>2009</v>
      </c>
      <c r="B129" s="6">
        <f>[2]Data!C97</f>
        <v>5.9104848653078079E-2</v>
      </c>
      <c r="C129" s="6">
        <v>4.5783184609795663E-2</v>
      </c>
      <c r="D129" s="6">
        <f>[2]Data!BG97</f>
        <v>2.1408476452096415E-2</v>
      </c>
      <c r="F129" s="210"/>
      <c r="G129" s="210"/>
      <c r="H129" s="210"/>
      <c r="I129" s="201"/>
      <c r="J129" s="201"/>
      <c r="K129" s="201"/>
      <c r="L129" s="208"/>
      <c r="M129" s="209"/>
      <c r="N129" s="9"/>
      <c r="O129" s="9"/>
    </row>
    <row r="130" spans="1:15" x14ac:dyDescent="0.25">
      <c r="A130" s="188">
        <v>2010</v>
      </c>
      <c r="B130" s="6">
        <f>[2]Data!C98</f>
        <v>5.9766091406345367E-2</v>
      </c>
      <c r="C130" s="6">
        <v>5.0409068751361891E-2</v>
      </c>
      <c r="D130" s="6">
        <f>[2]Data!BG98</f>
        <v>2.2727594029702251E-2</v>
      </c>
      <c r="F130" s="210"/>
      <c r="G130" s="210"/>
      <c r="H130" s="210"/>
      <c r="I130" s="201"/>
      <c r="J130" s="201"/>
      <c r="K130" s="201"/>
      <c r="L130" s="208"/>
      <c r="M130" s="209"/>
      <c r="N130" s="9"/>
      <c r="O130" s="9"/>
    </row>
    <row r="131" spans="1:15" x14ac:dyDescent="0.25">
      <c r="A131" s="188">
        <v>2011</v>
      </c>
      <c r="B131" s="6">
        <f>[2]Data!C99</f>
        <v>6.4086958765983582E-2</v>
      </c>
      <c r="C131" s="6">
        <v>5.0434660708157261E-2</v>
      </c>
      <c r="D131" s="6">
        <f>[2]Data!BG99</f>
        <v>2.2886516724966208E-2</v>
      </c>
      <c r="F131" s="210"/>
      <c r="G131" s="210"/>
      <c r="H131" s="210"/>
      <c r="I131" s="201"/>
      <c r="J131" s="201"/>
      <c r="K131" s="201"/>
      <c r="L131" s="208"/>
      <c r="M131" s="209"/>
      <c r="N131" s="9"/>
      <c r="O131" s="9"/>
    </row>
    <row r="132" spans="1:15" x14ac:dyDescent="0.25">
      <c r="A132" s="188">
        <v>2012</v>
      </c>
      <c r="B132" s="6">
        <f>[2]Data!C100</f>
        <v>4.5815076678991318E-2</v>
      </c>
      <c r="C132" s="6">
        <v>6.5698045803458033E-2</v>
      </c>
      <c r="D132" s="6">
        <f>[2]Data!BG100</f>
        <v>3.1872561768351321E-2</v>
      </c>
      <c r="F132" s="210"/>
      <c r="G132" s="210"/>
      <c r="H132" s="210"/>
      <c r="I132" s="201"/>
      <c r="J132" s="201"/>
      <c r="K132" s="201"/>
      <c r="L132" s="208"/>
      <c r="M132" s="209"/>
      <c r="N132" s="9"/>
      <c r="O132" s="9"/>
    </row>
    <row r="133" spans="1:15" x14ac:dyDescent="0.25">
      <c r="A133" s="188">
        <v>2013</v>
      </c>
      <c r="B133" s="6"/>
      <c r="C133" s="6">
        <v>6.3633210000887938E-2</v>
      </c>
      <c r="D133" s="6">
        <f>[2]Data!BG101</f>
        <v>2.9267267228611196E-2</v>
      </c>
      <c r="F133" s="210"/>
      <c r="G133" s="210"/>
      <c r="H133" s="210"/>
      <c r="I133" s="201"/>
      <c r="J133" s="201"/>
      <c r="K133" s="201"/>
      <c r="L133" s="208"/>
      <c r="M133" s="209"/>
      <c r="N133" s="9"/>
      <c r="O133" s="9"/>
    </row>
    <row r="134" spans="1:15" x14ac:dyDescent="0.25">
      <c r="A134" s="188">
        <v>2014</v>
      </c>
      <c r="B134" s="6"/>
      <c r="C134" s="6">
        <v>6.5693270411924853E-2</v>
      </c>
      <c r="D134" s="6">
        <f>[2]Data!BG102</f>
        <v>3.0514589424520913E-2</v>
      </c>
      <c r="F134" s="210"/>
      <c r="G134" s="210"/>
      <c r="H134" s="210"/>
      <c r="I134" s="201"/>
      <c r="J134" s="201"/>
      <c r="K134" s="201"/>
      <c r="L134" s="208"/>
      <c r="M134" s="209"/>
      <c r="N134" s="9"/>
      <c r="O134" s="9"/>
    </row>
    <row r="135" spans="1:15" x14ac:dyDescent="0.25">
      <c r="A135" s="188">
        <v>2015</v>
      </c>
      <c r="B135" s="6"/>
      <c r="C135" s="6"/>
      <c r="D135" s="6"/>
      <c r="F135" s="210"/>
      <c r="G135" s="210"/>
      <c r="H135" s="210"/>
      <c r="I135" s="9"/>
      <c r="J135" s="9"/>
      <c r="K135" s="9"/>
      <c r="L135" s="208"/>
      <c r="M135" s="9"/>
      <c r="N135" s="9"/>
      <c r="O135" s="9"/>
    </row>
    <row r="136" spans="1:15" x14ac:dyDescent="0.25">
      <c r="A136" s="188">
        <v>2016</v>
      </c>
      <c r="B136" s="6"/>
      <c r="C136" s="6"/>
      <c r="D136" s="6"/>
      <c r="F136" s="210"/>
      <c r="G136" s="210"/>
      <c r="H136" s="210"/>
      <c r="I136" s="9"/>
      <c r="J136" s="9"/>
      <c r="K136" s="9"/>
      <c r="L136" s="208"/>
      <c r="M136" s="9"/>
      <c r="N136" s="9"/>
      <c r="O136" s="9"/>
    </row>
    <row r="137" spans="1:15" x14ac:dyDescent="0.25">
      <c r="A137" s="188">
        <v>2017</v>
      </c>
      <c r="F137" s="9"/>
      <c r="G137" s="9"/>
      <c r="H137" s="9"/>
      <c r="I137" s="9"/>
      <c r="J137" s="9"/>
      <c r="K137" s="9"/>
      <c r="L137" s="9"/>
      <c r="M137" s="9"/>
      <c r="N137" s="9"/>
      <c r="O137" s="9"/>
    </row>
    <row r="138" spans="1:15" x14ac:dyDescent="0.25">
      <c r="A138" s="188">
        <v>2018</v>
      </c>
    </row>
    <row r="139" spans="1:15" x14ac:dyDescent="0.25">
      <c r="A139" s="188">
        <v>2019</v>
      </c>
    </row>
    <row r="140" spans="1:15" x14ac:dyDescent="0.25">
      <c r="A140" s="188">
        <v>2020</v>
      </c>
    </row>
  </sheetData>
  <mergeCells count="4">
    <mergeCell ref="B35:C35"/>
    <mergeCell ref="D35:D36"/>
    <mergeCell ref="A27:K27"/>
    <mergeCell ref="A28:K2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tint="0.79998168889431442"/>
  </sheetPr>
  <dimension ref="A1:L38"/>
  <sheetViews>
    <sheetView workbookViewId="0">
      <selection activeCell="O39" sqref="O39"/>
    </sheetView>
  </sheetViews>
  <sheetFormatPr defaultRowHeight="15" x14ac:dyDescent="0.25"/>
  <cols>
    <col min="1" max="1" width="22.5703125" customWidth="1"/>
    <col min="2" max="3" width="6.28515625" customWidth="1"/>
    <col min="4" max="4" width="5" hidden="1" customWidth="1"/>
    <col min="5" max="5" width="1" style="31" customWidth="1"/>
    <col min="6" max="7" width="6.28515625" customWidth="1"/>
    <col min="8" max="8" width="1.28515625" customWidth="1"/>
    <col min="9" max="10" width="6.140625" customWidth="1"/>
  </cols>
  <sheetData>
    <row r="1" spans="1:12" x14ac:dyDescent="0.25">
      <c r="A1" s="90" t="s">
        <v>173</v>
      </c>
    </row>
    <row r="2" spans="1:12" ht="15.75" thickBot="1" x14ac:dyDescent="0.3"/>
    <row r="3" spans="1:12" ht="12" customHeight="1" thickTop="1" x14ac:dyDescent="0.25">
      <c r="A3" s="21"/>
      <c r="B3" s="227" t="s">
        <v>3</v>
      </c>
      <c r="C3" s="227"/>
      <c r="D3" s="227"/>
      <c r="E3" s="87"/>
      <c r="F3" s="227" t="s">
        <v>1</v>
      </c>
      <c r="G3" s="227"/>
      <c r="H3" s="48"/>
      <c r="I3" s="228" t="s">
        <v>80</v>
      </c>
      <c r="J3" s="228"/>
      <c r="K3" s="228"/>
    </row>
    <row r="4" spans="1:12" ht="12" customHeight="1" x14ac:dyDescent="0.25">
      <c r="A4" s="20"/>
      <c r="B4" s="47">
        <v>1962</v>
      </c>
      <c r="C4" s="47">
        <v>2014</v>
      </c>
      <c r="D4" s="52" t="s">
        <v>23</v>
      </c>
      <c r="E4" s="88"/>
      <c r="F4" s="47">
        <v>1962</v>
      </c>
      <c r="G4" s="47">
        <v>2014</v>
      </c>
      <c r="H4" s="47"/>
      <c r="I4" s="47" t="s">
        <v>2</v>
      </c>
      <c r="J4" s="47" t="s">
        <v>1</v>
      </c>
      <c r="K4" s="47" t="s">
        <v>85</v>
      </c>
    </row>
    <row r="5" spans="1:12" s="27" customFormat="1" ht="12" customHeight="1" x14ac:dyDescent="0.25">
      <c r="A5" s="69" t="s">
        <v>25</v>
      </c>
      <c r="B5" s="38"/>
      <c r="C5" s="38"/>
      <c r="D5" s="38"/>
      <c r="E5" s="89"/>
      <c r="F5" s="38"/>
      <c r="G5" s="38"/>
    </row>
    <row r="6" spans="1:12" s="27" customFormat="1" ht="12" customHeight="1" x14ac:dyDescent="0.25">
      <c r="A6" s="36" t="s">
        <v>20</v>
      </c>
      <c r="B6" s="42">
        <f>'1962'!G37</f>
        <v>9.7869059404646634</v>
      </c>
      <c r="C6" s="42">
        <f>'2014'!G37</f>
        <v>21.801278361305393</v>
      </c>
      <c r="D6" s="53" t="str">
        <f>CONCATENATE("+",ROUND((C6-B6),1))</f>
        <v>+12</v>
      </c>
      <c r="E6" s="89"/>
      <c r="F6" s="42">
        <f>B6</f>
        <v>9.7869059404646634</v>
      </c>
      <c r="G6" s="42">
        <f>C6</f>
        <v>21.801278361305393</v>
      </c>
      <c r="I6" s="42">
        <f>C6-B6</f>
        <v>12.014372420840729</v>
      </c>
      <c r="J6" s="42">
        <f>G6-F6</f>
        <v>12.014372420840729</v>
      </c>
      <c r="K6" s="42" t="s">
        <v>4</v>
      </c>
    </row>
    <row r="7" spans="1:12" s="27" customFormat="1" ht="12" customHeight="1" x14ac:dyDescent="0.25">
      <c r="A7" s="36" t="s">
        <v>79</v>
      </c>
      <c r="B7" s="42">
        <f>B8-B6</f>
        <v>1.3334675401761302</v>
      </c>
      <c r="C7" s="42">
        <f>C8-C6</f>
        <v>-7.5232934907760445</v>
      </c>
      <c r="D7" s="41" t="str">
        <f>CONCATENATE("  ",ROUND((D8-D6),1),".0")</f>
        <v xml:space="preserve">  -8.8.0</v>
      </c>
      <c r="E7" s="89"/>
      <c r="F7" s="42">
        <f>F8-F6</f>
        <v>2.7870008388245822</v>
      </c>
      <c r="G7" s="42">
        <f>G8-G6</f>
        <v>-1.605393358692325</v>
      </c>
      <c r="I7" s="42">
        <f>C7-B7</f>
        <v>-8.8567610309521747</v>
      </c>
      <c r="J7" s="42">
        <f>G7-F7</f>
        <v>-4.3923941975169072</v>
      </c>
      <c r="K7" s="42" t="s">
        <v>4</v>
      </c>
    </row>
    <row r="8" spans="1:12" s="27" customFormat="1" ht="12" customHeight="1" x14ac:dyDescent="0.25">
      <c r="A8" s="36" t="s">
        <v>82</v>
      </c>
      <c r="B8" s="41">
        <f>'Fig1'!C35*100</f>
        <v>11.120373480640794</v>
      </c>
      <c r="C8" s="42">
        <f>'Fig1'!C87*100</f>
        <v>14.277984870529348</v>
      </c>
      <c r="D8" s="60" t="str">
        <f>CONCATENATE("  +",ROUND((C8-B8),1))</f>
        <v xml:space="preserve">  +3.2</v>
      </c>
      <c r="E8" s="89"/>
      <c r="F8" s="41">
        <f>PSZ!B6*100</f>
        <v>12.573906779289246</v>
      </c>
      <c r="G8" s="41">
        <f>PSZ!B58*100</f>
        <v>20.195885002613068</v>
      </c>
      <c r="I8" s="42">
        <f>C8-B8</f>
        <v>3.1576113898885545</v>
      </c>
      <c r="J8" s="42">
        <f>G8-F8</f>
        <v>7.621978223323822</v>
      </c>
      <c r="K8" s="42">
        <f>J8-I8</f>
        <v>4.4643668334352675</v>
      </c>
    </row>
    <row r="9" spans="1:12" s="27" customFormat="1" ht="5.25" customHeight="1" x14ac:dyDescent="0.25">
      <c r="A9" s="36"/>
      <c r="B9" s="41"/>
      <c r="C9" s="42"/>
      <c r="D9" s="60"/>
      <c r="E9" s="89"/>
      <c r="F9" s="41"/>
      <c r="G9" s="42"/>
      <c r="I9" s="42"/>
      <c r="J9" s="42"/>
      <c r="K9" s="42"/>
    </row>
    <row r="10" spans="1:12" s="27" customFormat="1" ht="12" customHeight="1" x14ac:dyDescent="0.25">
      <c r="A10" s="36" t="s">
        <v>78</v>
      </c>
      <c r="B10" s="42">
        <f>B11-B8</f>
        <v>-2.8022764501117816</v>
      </c>
      <c r="C10" s="42">
        <f>C11-C8</f>
        <v>-5.6398461153383952</v>
      </c>
      <c r="D10" s="60"/>
      <c r="E10" s="89"/>
      <c r="F10" s="42">
        <f>F11-F8</f>
        <v>-2.5070518255233765</v>
      </c>
      <c r="G10" s="42">
        <f>G11-G8</f>
        <v>-4.5315638184547424</v>
      </c>
      <c r="I10" s="42">
        <f>C10-B10</f>
        <v>-2.8375696652266136</v>
      </c>
      <c r="J10" s="42">
        <f>G10-F10</f>
        <v>-2.024511992931366</v>
      </c>
      <c r="K10" s="42" t="s">
        <v>4</v>
      </c>
    </row>
    <row r="11" spans="1:12" s="27" customFormat="1" ht="12" customHeight="1" x14ac:dyDescent="0.25">
      <c r="A11" s="36" t="s">
        <v>77</v>
      </c>
      <c r="B11" s="41">
        <f>'Fig1'!E35*100</f>
        <v>8.3180970305290121</v>
      </c>
      <c r="C11" s="57">
        <f>'Fig1'!E87*100</f>
        <v>8.638138755190953</v>
      </c>
      <c r="D11" s="212"/>
      <c r="E11" s="89"/>
      <c r="F11" s="39">
        <f>PSZ!C6*100</f>
        <v>10.066854953765869</v>
      </c>
      <c r="G11" s="39">
        <f>PSZ!C58*100</f>
        <v>15.664321184158325</v>
      </c>
      <c r="H11" s="31"/>
      <c r="I11" s="57">
        <f>C11-B11</f>
        <v>0.32004172466194092</v>
      </c>
      <c r="J11" s="57">
        <f>G11-F11</f>
        <v>5.5974662303924561</v>
      </c>
      <c r="K11" s="57">
        <f>J11-I11</f>
        <v>5.2774245057305151</v>
      </c>
      <c r="L11" s="31"/>
    </row>
    <row r="12" spans="1:12" s="27" customFormat="1" ht="9.75" customHeight="1" x14ac:dyDescent="0.25">
      <c r="A12" s="18"/>
      <c r="B12" s="43"/>
      <c r="C12" s="213"/>
      <c r="D12" s="89"/>
      <c r="E12" s="89"/>
      <c r="F12" s="213"/>
      <c r="G12" s="213"/>
      <c r="H12" s="31"/>
      <c r="I12" s="57"/>
      <c r="J12" s="57"/>
      <c r="K12" s="57"/>
      <c r="L12" s="31"/>
    </row>
    <row r="13" spans="1:12" ht="12" customHeight="1" x14ac:dyDescent="0.25">
      <c r="A13" s="68" t="s">
        <v>26</v>
      </c>
      <c r="B13" s="19"/>
      <c r="C13" s="56"/>
      <c r="D13" s="56"/>
      <c r="E13" s="56"/>
      <c r="F13" s="56"/>
      <c r="G13" s="56"/>
      <c r="H13" s="31"/>
      <c r="I13" s="57"/>
      <c r="J13" s="57"/>
      <c r="K13" s="57"/>
      <c r="L13" s="31"/>
    </row>
    <row r="14" spans="1:12" ht="12" customHeight="1" x14ac:dyDescent="0.25">
      <c r="A14" s="37" t="s">
        <v>22</v>
      </c>
      <c r="B14" s="42">
        <f>'1962'!B6</f>
        <v>-0.59712039140061535</v>
      </c>
      <c r="C14" s="57">
        <f>'2014'!B6</f>
        <v>-2.1547870853342985</v>
      </c>
      <c r="D14" s="40">
        <f>C14-B14</f>
        <v>-1.5576666939336832</v>
      </c>
      <c r="E14" s="40"/>
      <c r="F14" s="57">
        <f>'1962'!D6</f>
        <v>-0.68253023139015134</v>
      </c>
      <c r="G14" s="57">
        <f>'2014'!D6</f>
        <v>-1.6171470031109116</v>
      </c>
      <c r="H14" s="31"/>
      <c r="I14" s="57">
        <f t="shared" ref="I14:I23" si="0">C14-B14</f>
        <v>-1.5576666939336832</v>
      </c>
      <c r="J14" s="57">
        <f t="shared" ref="J14:J24" si="1">G14-F14</f>
        <v>-0.9346167717207603</v>
      </c>
      <c r="K14" s="57">
        <f t="shared" ref="K14:K23" si="2">J14-I14</f>
        <v>0.62304992221292288</v>
      </c>
      <c r="L14" s="31"/>
    </row>
    <row r="15" spans="1:12" s="27" customFormat="1" ht="12" customHeight="1" x14ac:dyDescent="0.25">
      <c r="A15" s="63" t="s">
        <v>37</v>
      </c>
      <c r="B15" s="42">
        <f>'1962'!B7</f>
        <v>-0.1222088470194258</v>
      </c>
      <c r="C15" s="57">
        <f>'2014'!B7</f>
        <v>-1.279823838764365</v>
      </c>
      <c r="D15" s="40"/>
      <c r="E15" s="40"/>
      <c r="F15" s="57">
        <f>'1962'!D7</f>
        <v>-0.14036525000261868</v>
      </c>
      <c r="G15" s="57">
        <f>'2014'!D7</f>
        <v>-1.3085770027935659</v>
      </c>
      <c r="H15" s="31"/>
      <c r="I15" s="57">
        <f t="shared" si="0"/>
        <v>-1.1576149917449392</v>
      </c>
      <c r="J15" s="57">
        <f t="shared" si="1"/>
        <v>-1.1682117527909472</v>
      </c>
      <c r="K15" s="57">
        <f t="shared" si="2"/>
        <v>-1.0596761046008041E-2</v>
      </c>
      <c r="L15" s="31"/>
    </row>
    <row r="16" spans="1:12" s="27" customFormat="1" ht="12" customHeight="1" x14ac:dyDescent="0.25">
      <c r="A16" s="63" t="s">
        <v>36</v>
      </c>
      <c r="B16" s="42">
        <f>'1962'!B8</f>
        <v>1.1460252542964255</v>
      </c>
      <c r="C16" s="57">
        <f>'2014'!B8</f>
        <v>0.1011886711761889</v>
      </c>
      <c r="D16" s="40">
        <f t="shared" ref="D16" si="3">C16-B16</f>
        <v>-1.0448365831202366</v>
      </c>
      <c r="E16" s="40"/>
      <c r="F16" s="57">
        <f>'1962'!D8</f>
        <v>1.381772508482161</v>
      </c>
      <c r="G16" s="57">
        <f>'2014'!D8</f>
        <v>0.53996220782884663</v>
      </c>
      <c r="H16" s="31"/>
      <c r="I16" s="57">
        <f t="shared" si="0"/>
        <v>-1.0448365831202366</v>
      </c>
      <c r="J16" s="57">
        <f t="shared" si="1"/>
        <v>-0.84181030065331441</v>
      </c>
      <c r="K16" s="57">
        <f t="shared" si="2"/>
        <v>0.20302628246692223</v>
      </c>
      <c r="L16" s="31"/>
    </row>
    <row r="17" spans="1:12" ht="12" customHeight="1" x14ac:dyDescent="0.25">
      <c r="A17" s="63" t="s">
        <v>38</v>
      </c>
      <c r="B17" s="42">
        <f>'1962'!B9</f>
        <v>-0.17413181964363211</v>
      </c>
      <c r="C17" s="57">
        <f>'2014'!B9</f>
        <v>-1.24257797602246</v>
      </c>
      <c r="D17" s="40">
        <f t="shared" ref="D17:D23" si="4">C17-B17</f>
        <v>-1.0684461563788279</v>
      </c>
      <c r="E17" s="40"/>
      <c r="F17" s="57">
        <f>'1962'!D9</f>
        <v>4.3312647955453087E-2</v>
      </c>
      <c r="G17" s="57">
        <f>'2014'!D9</f>
        <v>-0.41966528894191057</v>
      </c>
      <c r="H17" s="31"/>
      <c r="I17" s="57">
        <f t="shared" si="0"/>
        <v>-1.0684461563788279</v>
      </c>
      <c r="J17" s="57">
        <f t="shared" si="1"/>
        <v>-0.46297793689736366</v>
      </c>
      <c r="K17" s="57">
        <f t="shared" si="2"/>
        <v>0.60546821948146423</v>
      </c>
      <c r="L17" s="31"/>
    </row>
    <row r="18" spans="1:12" ht="12" customHeight="1" x14ac:dyDescent="0.25">
      <c r="A18" s="63" t="s">
        <v>33</v>
      </c>
      <c r="B18" s="42">
        <f>'1962'!B10</f>
        <v>-0.24042987404218508</v>
      </c>
      <c r="C18" s="57">
        <f>'2014'!B10</f>
        <v>-0.17388919194919339</v>
      </c>
      <c r="D18" s="40">
        <f t="shared" si="4"/>
        <v>6.6540682092991688E-2</v>
      </c>
      <c r="E18" s="40"/>
      <c r="F18" s="57">
        <f>'1962'!D10</f>
        <v>-0.16933772148029291</v>
      </c>
      <c r="G18" s="57">
        <f>'2014'!D10</f>
        <v>1.1325656141685805</v>
      </c>
      <c r="H18" s="31"/>
      <c r="I18" s="57">
        <f t="shared" si="0"/>
        <v>6.6540682092991688E-2</v>
      </c>
      <c r="J18" s="57">
        <f t="shared" si="1"/>
        <v>1.3019033356488734</v>
      </c>
      <c r="K18" s="57">
        <f t="shared" si="2"/>
        <v>1.2353626535558817</v>
      </c>
      <c r="L18" s="31"/>
    </row>
    <row r="19" spans="1:12" ht="12" customHeight="1" x14ac:dyDescent="0.25">
      <c r="A19" s="63" t="s">
        <v>31</v>
      </c>
      <c r="B19" s="42">
        <f>'1962'!B11</f>
        <v>0.44822046142796879</v>
      </c>
      <c r="C19" s="57">
        <f>'2014'!B11</f>
        <v>0.1015693245453555</v>
      </c>
      <c r="D19" s="40">
        <f t="shared" si="4"/>
        <v>-0.34665113688261329</v>
      </c>
      <c r="E19" s="40"/>
      <c r="F19" s="57">
        <f>'1962'!D11</f>
        <v>0.61635284470564855</v>
      </c>
      <c r="G19" s="57">
        <f>'2014'!D11</f>
        <v>0.62304758914287106</v>
      </c>
      <c r="H19" s="31"/>
      <c r="I19" s="57">
        <f t="shared" si="0"/>
        <v>-0.34665113688261329</v>
      </c>
      <c r="J19" s="57">
        <f t="shared" si="1"/>
        <v>6.6947444372225107E-3</v>
      </c>
      <c r="K19" s="57">
        <f t="shared" si="2"/>
        <v>0.3533458813198358</v>
      </c>
      <c r="L19" s="31"/>
    </row>
    <row r="20" spans="1:12" ht="12" customHeight="1" x14ac:dyDescent="0.25">
      <c r="A20" s="63" t="s">
        <v>30</v>
      </c>
      <c r="B20" s="42">
        <f>'1962'!B12</f>
        <v>7.5999516565818936E-2</v>
      </c>
      <c r="C20" s="57">
        <f>'2014'!B12</f>
        <v>-0.57851143056240062</v>
      </c>
      <c r="D20" s="40">
        <f t="shared" si="4"/>
        <v>-0.65451094712821956</v>
      </c>
      <c r="E20" s="40"/>
      <c r="F20" s="57">
        <f>'1962'!D12</f>
        <v>0.51266018566099092</v>
      </c>
      <c r="G20" s="57">
        <f>'2014'!D12</f>
        <v>1.4190793100555901</v>
      </c>
      <c r="H20" s="31"/>
      <c r="I20" s="57">
        <f t="shared" si="0"/>
        <v>-0.65451094712821956</v>
      </c>
      <c r="J20" s="57">
        <f t="shared" si="1"/>
        <v>0.90641912439459915</v>
      </c>
      <c r="K20" s="57">
        <f t="shared" si="2"/>
        <v>1.5609300715228187</v>
      </c>
      <c r="L20" s="31"/>
    </row>
    <row r="21" spans="1:12" ht="12" customHeight="1" x14ac:dyDescent="0.25">
      <c r="A21" s="63" t="s">
        <v>32</v>
      </c>
      <c r="B21" s="42">
        <f>'1962'!B13</f>
        <v>-0.14373006682335365</v>
      </c>
      <c r="C21" s="57">
        <f>'2014'!B13</f>
        <v>-0.28241196427065063</v>
      </c>
      <c r="D21" s="40">
        <f t="shared" si="4"/>
        <v>-0.13868189744729698</v>
      </c>
      <c r="E21" s="40"/>
      <c r="F21" s="57">
        <f>'1962'!D13</f>
        <v>0.16205901152458146</v>
      </c>
      <c r="G21" s="57">
        <f>'2014'!D13</f>
        <v>-0.2335301962353924</v>
      </c>
      <c r="H21" s="31"/>
      <c r="I21" s="57">
        <f t="shared" si="0"/>
        <v>-0.13868189744729698</v>
      </c>
      <c r="J21" s="57">
        <f t="shared" si="1"/>
        <v>-0.39558920775997386</v>
      </c>
      <c r="K21" s="57">
        <f t="shared" si="2"/>
        <v>-0.25690731031267688</v>
      </c>
      <c r="L21" s="31"/>
    </row>
    <row r="22" spans="1:12" ht="12" customHeight="1" x14ac:dyDescent="0.25">
      <c r="A22" s="63" t="s">
        <v>34</v>
      </c>
      <c r="B22" s="42">
        <f>'1962'!B14</f>
        <v>-1.1709169425915604</v>
      </c>
      <c r="C22" s="57">
        <f>'2014'!B14</f>
        <v>-2.6219867067617546</v>
      </c>
      <c r="D22" s="40">
        <f t="shared" si="4"/>
        <v>-1.4510697641701942</v>
      </c>
      <c r="E22" s="40"/>
      <c r="F22" s="57">
        <f>'1962'!D14</f>
        <v>-0.89460024249733472</v>
      </c>
      <c r="G22" s="57">
        <f>'2014'!D14</f>
        <v>-2.2378122855102482</v>
      </c>
      <c r="H22" s="31"/>
      <c r="I22" s="57">
        <f t="shared" si="0"/>
        <v>-1.4510697641701942</v>
      </c>
      <c r="J22" s="57">
        <f t="shared" si="1"/>
        <v>-1.3432120430129135</v>
      </c>
      <c r="K22" s="57">
        <f t="shared" si="2"/>
        <v>0.10785772115728065</v>
      </c>
      <c r="L22" s="31"/>
    </row>
    <row r="23" spans="1:12" ht="12" customHeight="1" x14ac:dyDescent="0.25">
      <c r="A23" s="63" t="s">
        <v>35</v>
      </c>
      <c r="B23" s="42">
        <f>'1962'!B15</f>
        <v>2.1117602493880039</v>
      </c>
      <c r="C23" s="57">
        <f>'2014'!B15</f>
        <v>0.60793722726983823</v>
      </c>
      <c r="D23" s="39">
        <f t="shared" si="4"/>
        <v>-1.5038230221181657</v>
      </c>
      <c r="E23" s="39"/>
      <c r="F23" s="57">
        <f>'1962'!D15</f>
        <v>2.0055463104140969</v>
      </c>
      <c r="G23" s="57">
        <f>'2014'!D15</f>
        <v>0.6380292448776359</v>
      </c>
      <c r="H23" s="31"/>
      <c r="I23" s="57">
        <f t="shared" si="0"/>
        <v>-1.5038230221181657</v>
      </c>
      <c r="J23" s="57">
        <f t="shared" si="1"/>
        <v>-1.367517065536461</v>
      </c>
      <c r="K23" s="57">
        <f t="shared" si="2"/>
        <v>0.13630595658170463</v>
      </c>
      <c r="L23" s="31"/>
    </row>
    <row r="24" spans="1:12" s="27" customFormat="1" ht="12" customHeight="1" x14ac:dyDescent="0.25">
      <c r="A24" s="63" t="s">
        <v>83</v>
      </c>
      <c r="B24" s="42" t="s">
        <v>4</v>
      </c>
      <c r="C24" s="57" t="s">
        <v>4</v>
      </c>
      <c r="D24" s="39"/>
      <c r="E24" s="39"/>
      <c r="F24" s="57">
        <f>'1962'!D16</f>
        <v>-3.3966435991299448E-2</v>
      </c>
      <c r="G24" s="57">
        <f>'2014'!D16</f>
        <v>-0.14723390435604244</v>
      </c>
      <c r="H24" s="31"/>
      <c r="I24" s="57" t="s">
        <v>4</v>
      </c>
      <c r="J24" s="57">
        <f t="shared" si="1"/>
        <v>-0.113267468364743</v>
      </c>
      <c r="K24" s="57">
        <f>J24</f>
        <v>-0.113267468364743</v>
      </c>
      <c r="L24" s="31"/>
    </row>
    <row r="25" spans="1:12" ht="12" customHeight="1" x14ac:dyDescent="0.25">
      <c r="A25" s="63"/>
      <c r="B25" s="41"/>
      <c r="C25" s="39"/>
      <c r="D25" s="39"/>
      <c r="E25" s="39"/>
      <c r="F25" s="61"/>
      <c r="G25" s="61"/>
      <c r="H25" s="31"/>
      <c r="I25" s="57"/>
      <c r="J25" s="31"/>
      <c r="K25" s="57"/>
      <c r="L25" s="31"/>
    </row>
    <row r="26" spans="1:12" ht="12" customHeight="1" x14ac:dyDescent="0.25">
      <c r="A26" s="68" t="s">
        <v>67</v>
      </c>
      <c r="B26" s="75"/>
      <c r="C26" s="214"/>
      <c r="D26" s="61"/>
      <c r="E26" s="61"/>
      <c r="F26" s="61"/>
      <c r="G26" s="61"/>
      <c r="H26" s="31"/>
      <c r="I26" s="57"/>
      <c r="J26" s="57"/>
      <c r="K26" s="57"/>
      <c r="L26" s="31"/>
    </row>
    <row r="27" spans="1:12" s="27" customFormat="1" ht="12" customHeight="1" x14ac:dyDescent="0.25">
      <c r="A27" s="63" t="s">
        <v>84</v>
      </c>
      <c r="B27" s="57">
        <f>'1962'!B20</f>
        <v>-0.3316203208195283</v>
      </c>
      <c r="C27" s="57">
        <f>'2014'!B20</f>
        <v>-0.71812757246643066</v>
      </c>
      <c r="D27" s="57"/>
      <c r="E27" s="57"/>
      <c r="F27" s="57" t="str">
        <f>'1962'!D20</f>
        <v>---</v>
      </c>
      <c r="G27" s="57" t="str">
        <f>'2014'!D20</f>
        <v>---</v>
      </c>
      <c r="H27" s="31"/>
      <c r="I27" s="57">
        <f>C27-B27</f>
        <v>-0.38650725164690236</v>
      </c>
      <c r="J27" s="57" t="s">
        <v>4</v>
      </c>
      <c r="K27" s="57">
        <f>-I27</f>
        <v>0.38650725164690236</v>
      </c>
      <c r="L27" s="31"/>
    </row>
    <row r="28" spans="1:12" ht="12" customHeight="1" x14ac:dyDescent="0.25">
      <c r="A28" s="63" t="s">
        <v>75</v>
      </c>
      <c r="B28" s="42" t="str">
        <f>'1962'!B21</f>
        <v>---</v>
      </c>
      <c r="C28" s="57">
        <f>'2014'!B21</f>
        <v>-0.48214661865977071</v>
      </c>
      <c r="D28" s="57"/>
      <c r="E28" s="57"/>
      <c r="F28" s="57" t="str">
        <f>'1962'!D21</f>
        <v>---</v>
      </c>
      <c r="G28" s="57">
        <f>'2014'!D21</f>
        <v>-0.66834971811302424</v>
      </c>
      <c r="H28" s="31"/>
      <c r="I28" s="57">
        <f>C28</f>
        <v>-0.48214661865977071</v>
      </c>
      <c r="J28" s="57">
        <f>G28</f>
        <v>-0.66834971811302424</v>
      </c>
      <c r="K28" s="57">
        <f>J28-I28</f>
        <v>-0.18620309945325353</v>
      </c>
      <c r="L28" s="31"/>
    </row>
    <row r="29" spans="1:12" ht="12" customHeight="1" x14ac:dyDescent="0.25">
      <c r="A29" s="63" t="s">
        <v>76</v>
      </c>
      <c r="B29" s="42">
        <f>'1962'!B22</f>
        <v>-0.18942976042057502</v>
      </c>
      <c r="C29" s="57">
        <f>'2014'!B22</f>
        <v>-0.74824329683896451</v>
      </c>
      <c r="D29" s="57"/>
      <c r="E29" s="57"/>
      <c r="F29" s="57">
        <f>'1962'!D22</f>
        <v>-0.22366213779216437</v>
      </c>
      <c r="G29" s="57">
        <f>'2014'!D22</f>
        <v>-1.1064230452780528</v>
      </c>
      <c r="H29" s="31"/>
      <c r="I29" s="57">
        <f t="shared" ref="I29:I36" si="5">C29-B29</f>
        <v>-0.55881353641838949</v>
      </c>
      <c r="J29" s="57">
        <f t="shared" ref="J29:J32" si="6">G29-F29</f>
        <v>-0.88276090748588842</v>
      </c>
      <c r="K29" s="57">
        <f t="shared" ref="K29:K35" si="7">J29-I29</f>
        <v>-0.32394737106749893</v>
      </c>
      <c r="L29" s="31"/>
    </row>
    <row r="30" spans="1:12" ht="12" customHeight="1" x14ac:dyDescent="0.25">
      <c r="A30" s="63" t="s">
        <v>69</v>
      </c>
      <c r="B30" s="42">
        <f>'1962'!B23</f>
        <v>-0.97998677659515288</v>
      </c>
      <c r="C30" s="57">
        <f>'2014'!B23</f>
        <v>-2.5927909199170269</v>
      </c>
      <c r="D30" s="57"/>
      <c r="E30" s="57"/>
      <c r="F30" s="57">
        <f>'1962'!D23</f>
        <v>-1.2651156042190745</v>
      </c>
      <c r="G30" s="57">
        <f>'2014'!D23</f>
        <v>-2.402735934383383</v>
      </c>
      <c r="H30" s="31"/>
      <c r="I30" s="57">
        <f t="shared" si="5"/>
        <v>-1.6128041433218741</v>
      </c>
      <c r="J30" s="57">
        <f t="shared" si="6"/>
        <v>-1.1376203301643084</v>
      </c>
      <c r="K30" s="57">
        <f t="shared" si="7"/>
        <v>0.47518381315756564</v>
      </c>
      <c r="L30" s="31"/>
    </row>
    <row r="31" spans="1:12" ht="12" customHeight="1" x14ac:dyDescent="0.25">
      <c r="A31" s="63" t="s">
        <v>70</v>
      </c>
      <c r="B31" s="42">
        <f>'1962'!B24</f>
        <v>-0.98966647326166957</v>
      </c>
      <c r="C31" s="57">
        <f>'2014'!B24</f>
        <v>-0.25149273069172828</v>
      </c>
      <c r="D31" s="57"/>
      <c r="E31" s="57"/>
      <c r="F31" s="57">
        <f>'1962'!D24</f>
        <v>-1.1375084905567157</v>
      </c>
      <c r="G31" s="57">
        <f>'2014'!D24</f>
        <v>-0.48847166493621152</v>
      </c>
      <c r="H31" s="31"/>
      <c r="I31" s="57">
        <f t="shared" si="5"/>
        <v>0.73817374256994128</v>
      </c>
      <c r="J31" s="57">
        <f t="shared" si="6"/>
        <v>0.64903682562050413</v>
      </c>
      <c r="K31" s="57">
        <f t="shared" si="7"/>
        <v>-8.913691694943715E-2</v>
      </c>
      <c r="L31" s="31"/>
    </row>
    <row r="32" spans="1:12" ht="12" customHeight="1" x14ac:dyDescent="0.25">
      <c r="A32" s="63" t="s">
        <v>71</v>
      </c>
      <c r="B32" s="42">
        <f>'1962'!B25</f>
        <v>-0.44715872726791162</v>
      </c>
      <c r="C32" s="57">
        <f>'2014'!B25</f>
        <v>-0.25843895167418474</v>
      </c>
      <c r="D32" s="57"/>
      <c r="E32" s="57"/>
      <c r="F32" s="57">
        <f>'1962'!D25</f>
        <v>-0.23397546552467396</v>
      </c>
      <c r="G32" s="57">
        <f>'2014'!D25</f>
        <v>-0.14759026028896827</v>
      </c>
      <c r="H32" s="31"/>
      <c r="I32" s="57">
        <f t="shared" si="5"/>
        <v>0.18871977559372688</v>
      </c>
      <c r="J32" s="57">
        <f t="shared" si="6"/>
        <v>8.6385205235705698E-2</v>
      </c>
      <c r="K32" s="57">
        <f t="shared" si="7"/>
        <v>-0.10233457035802118</v>
      </c>
      <c r="L32" s="31"/>
    </row>
    <row r="33" spans="1:12" ht="12" customHeight="1" x14ac:dyDescent="0.25">
      <c r="A33" s="63" t="s">
        <v>81</v>
      </c>
      <c r="B33" s="57">
        <f>'1962'!B26</f>
        <v>0.27498445911326819</v>
      </c>
      <c r="C33" s="57">
        <f>'2014'!B26</f>
        <v>0.44718058787254122</v>
      </c>
      <c r="D33" s="57"/>
      <c r="E33" s="57"/>
      <c r="F33" s="57" t="s">
        <v>4</v>
      </c>
      <c r="G33" s="57">
        <f>'2014'!D26</f>
        <v>5.2531047084064753E-2</v>
      </c>
      <c r="H33" s="31"/>
      <c r="I33" s="57">
        <f t="shared" si="5"/>
        <v>0.17219612875927304</v>
      </c>
      <c r="J33" s="57" t="s">
        <v>4</v>
      </c>
      <c r="K33" s="57">
        <f>I33</f>
        <v>0.17219612875927304</v>
      </c>
      <c r="L33" s="31"/>
    </row>
    <row r="34" spans="1:12" ht="12" customHeight="1" x14ac:dyDescent="0.25">
      <c r="A34" s="63" t="s">
        <v>72</v>
      </c>
      <c r="B34" s="42">
        <f>'1962'!B27</f>
        <v>0.25478599926300483</v>
      </c>
      <c r="C34" s="57">
        <f>'2014'!B27</f>
        <v>0.1207774871275884</v>
      </c>
      <c r="D34" s="57"/>
      <c r="E34" s="57"/>
      <c r="F34" s="57">
        <f>'1962'!D27</f>
        <v>0.38072986605867776</v>
      </c>
      <c r="G34" s="57">
        <f>'2014'!D27</f>
        <v>3.5698113149281951E-2</v>
      </c>
      <c r="H34" s="31"/>
      <c r="I34" s="57">
        <f t="shared" si="5"/>
        <v>-0.13400851213541642</v>
      </c>
      <c r="J34" s="57">
        <f t="shared" ref="J34:J35" si="8">G34-F34</f>
        <v>-0.34503175290939581</v>
      </c>
      <c r="K34" s="57">
        <f t="shared" si="7"/>
        <v>-0.21102324077397938</v>
      </c>
      <c r="L34" s="31"/>
    </row>
    <row r="35" spans="1:12" ht="12" customHeight="1" x14ac:dyDescent="0.25">
      <c r="A35" s="63" t="s">
        <v>73</v>
      </c>
      <c r="B35" s="42">
        <f>'1962'!B28</f>
        <v>0.36892234016328196</v>
      </c>
      <c r="C35" s="57">
        <f>'2014'!B28</f>
        <v>-0.40846591101172258</v>
      </c>
      <c r="D35" s="57"/>
      <c r="E35" s="57"/>
      <c r="F35" s="57">
        <f>'1962'!D28</f>
        <v>-3.6625379566988414E-2</v>
      </c>
      <c r="G35" s="57">
        <f>'2014'!D28</f>
        <v>0.18593276337593778</v>
      </c>
      <c r="H35" s="31"/>
      <c r="I35" s="57">
        <f t="shared" si="5"/>
        <v>-0.77738825117500454</v>
      </c>
      <c r="J35" s="57">
        <f t="shared" si="8"/>
        <v>0.2225581429429262</v>
      </c>
      <c r="K35" s="57">
        <f t="shared" si="7"/>
        <v>0.99994639411793074</v>
      </c>
      <c r="L35" s="31"/>
    </row>
    <row r="36" spans="1:12" ht="12" customHeight="1" x14ac:dyDescent="0.25">
      <c r="A36" s="65" t="s">
        <v>74</v>
      </c>
      <c r="B36" s="58">
        <f>'1962'!B29</f>
        <v>-0.76310992292364155</v>
      </c>
      <c r="C36" s="58">
        <f>'2014'!B29</f>
        <v>-0.74809873541934735</v>
      </c>
      <c r="D36" s="58"/>
      <c r="E36" s="58"/>
      <c r="F36" s="58" t="s">
        <v>4</v>
      </c>
      <c r="G36" s="58" t="s">
        <v>4</v>
      </c>
      <c r="H36" s="174"/>
      <c r="I36" s="58">
        <f t="shared" si="5"/>
        <v>1.5011187504294199E-2</v>
      </c>
      <c r="J36" s="58" t="s">
        <v>4</v>
      </c>
      <c r="K36" s="58">
        <f>-I36</f>
        <v>-1.5011187504294199E-2</v>
      </c>
      <c r="L36" s="31"/>
    </row>
    <row r="37" spans="1:12" ht="12" customHeight="1" x14ac:dyDescent="0.25">
      <c r="A37" s="63"/>
      <c r="B37" s="9"/>
      <c r="C37" s="9"/>
      <c r="D37" s="9"/>
      <c r="E37" s="61"/>
      <c r="F37" s="9"/>
      <c r="G37" s="9"/>
      <c r="I37" s="42"/>
      <c r="J37" s="42"/>
      <c r="K37" s="42"/>
    </row>
    <row r="38" spans="1:12" x14ac:dyDescent="0.25">
      <c r="A38" s="54"/>
    </row>
  </sheetData>
  <mergeCells count="3">
    <mergeCell ref="B3:D3"/>
    <mergeCell ref="F3:G3"/>
    <mergeCell ref="I3:K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tint="0.79998168889431442"/>
  </sheetPr>
  <dimension ref="A1:L88"/>
  <sheetViews>
    <sheetView zoomScale="85" zoomScaleNormal="85" workbookViewId="0">
      <selection activeCell="O39" sqref="O39"/>
    </sheetView>
  </sheetViews>
  <sheetFormatPr defaultColWidth="9.140625" defaultRowHeight="15" x14ac:dyDescent="0.25"/>
  <cols>
    <col min="1" max="1" width="28.85546875" style="27" customWidth="1"/>
    <col min="2" max="2" width="8.28515625" style="27" customWidth="1"/>
    <col min="3" max="3" width="7.5703125" style="27" customWidth="1"/>
    <col min="4" max="4" width="7.28515625" style="27" customWidth="1"/>
    <col min="5" max="5" width="7.85546875" style="27" customWidth="1"/>
    <col min="6" max="6" width="8.28515625" style="27" customWidth="1"/>
    <col min="7" max="7" width="11.85546875" style="27" customWidth="1"/>
    <col min="8" max="8" width="14.7109375" style="27" customWidth="1"/>
    <col min="9" max="9" width="8.140625" style="27" customWidth="1"/>
    <col min="10" max="10" width="7.28515625" style="27" customWidth="1"/>
    <col min="11" max="16384" width="9.140625" style="27"/>
  </cols>
  <sheetData>
    <row r="1" spans="1:12" ht="15.75" x14ac:dyDescent="0.25">
      <c r="A1" s="1" t="s">
        <v>142</v>
      </c>
      <c r="E1" s="2"/>
    </row>
    <row r="2" spans="1:12" x14ac:dyDescent="0.25">
      <c r="B2" s="17"/>
      <c r="C2" s="13"/>
      <c r="E2" s="9"/>
    </row>
    <row r="3" spans="1:12" x14ac:dyDescent="0.25">
      <c r="A3" s="165"/>
      <c r="B3" s="240" t="s">
        <v>137</v>
      </c>
      <c r="C3" s="240"/>
      <c r="D3" s="240"/>
      <c r="E3" s="9"/>
    </row>
    <row r="4" spans="1:12" x14ac:dyDescent="0.25">
      <c r="A4" s="20"/>
      <c r="B4" s="52" t="s">
        <v>3</v>
      </c>
      <c r="C4" s="33"/>
      <c r="D4" s="52" t="s">
        <v>1</v>
      </c>
      <c r="E4" s="9"/>
    </row>
    <row r="5" spans="1:12" x14ac:dyDescent="0.25">
      <c r="A5" s="36" t="s">
        <v>19</v>
      </c>
      <c r="B5" s="19"/>
      <c r="D5" s="19"/>
      <c r="E5" s="9"/>
    </row>
    <row r="6" spans="1:12" ht="13.5" customHeight="1" x14ac:dyDescent="0.25">
      <c r="A6" s="37" t="s">
        <v>21</v>
      </c>
      <c r="B6" s="38">
        <f t="shared" ref="B6:B15" si="0">G38-G37</f>
        <v>-0.59712039140061535</v>
      </c>
      <c r="D6" s="38">
        <f t="shared" ref="D6:D16" si="1">G64-G63</f>
        <v>-0.68253023139015134</v>
      </c>
      <c r="G6" s="15"/>
      <c r="H6" s="15"/>
      <c r="I6" s="15"/>
      <c r="J6" s="15"/>
      <c r="L6" s="36"/>
    </row>
    <row r="7" spans="1:12" ht="13.5" customHeight="1" x14ac:dyDescent="0.25">
      <c r="A7" s="37" t="s">
        <v>28</v>
      </c>
      <c r="B7" s="38">
        <f t="shared" si="0"/>
        <v>-0.1222088470194258</v>
      </c>
      <c r="D7" s="38">
        <f t="shared" si="1"/>
        <v>-0.14036525000261868</v>
      </c>
      <c r="G7" s="15"/>
      <c r="H7" s="15"/>
      <c r="I7" s="15"/>
      <c r="J7" s="15"/>
      <c r="L7" s="36"/>
    </row>
    <row r="8" spans="1:12" ht="12" customHeight="1" x14ac:dyDescent="0.25">
      <c r="A8" s="36" t="s">
        <v>27</v>
      </c>
      <c r="B8" s="38">
        <f t="shared" si="0"/>
        <v>1.1460252542964255</v>
      </c>
      <c r="D8" s="38">
        <f t="shared" si="1"/>
        <v>1.381772508482161</v>
      </c>
      <c r="G8" s="15"/>
      <c r="H8" s="15"/>
      <c r="I8" s="15"/>
      <c r="J8" s="15"/>
      <c r="L8" s="36"/>
    </row>
    <row r="9" spans="1:12" ht="11.25" customHeight="1" x14ac:dyDescent="0.25">
      <c r="A9" s="36" t="s">
        <v>29</v>
      </c>
      <c r="B9" s="38">
        <f t="shared" si="0"/>
        <v>-0.17413181964363211</v>
      </c>
      <c r="D9" s="38">
        <f t="shared" si="1"/>
        <v>4.3312647955453087E-2</v>
      </c>
      <c r="G9" s="15"/>
      <c r="H9" s="15"/>
      <c r="I9" s="15"/>
      <c r="J9" s="15"/>
    </row>
    <row r="10" spans="1:12" ht="11.25" customHeight="1" x14ac:dyDescent="0.25">
      <c r="A10" s="36" t="s">
        <v>16</v>
      </c>
      <c r="B10" s="38">
        <f t="shared" si="0"/>
        <v>-0.24042987404218508</v>
      </c>
      <c r="D10" s="38">
        <f t="shared" si="1"/>
        <v>-0.16933772148029291</v>
      </c>
      <c r="G10" s="15"/>
      <c r="H10" s="15"/>
      <c r="I10" s="15"/>
      <c r="J10" s="15"/>
    </row>
    <row r="11" spans="1:12" ht="11.25" customHeight="1" x14ac:dyDescent="0.25">
      <c r="A11" s="36" t="s">
        <v>9</v>
      </c>
      <c r="B11" s="38">
        <f t="shared" si="0"/>
        <v>0.44822046142796879</v>
      </c>
      <c r="D11" s="38">
        <f t="shared" si="1"/>
        <v>0.61635284470564855</v>
      </c>
      <c r="G11" s="15"/>
      <c r="H11" s="15"/>
      <c r="I11" s="15"/>
      <c r="J11" s="15"/>
    </row>
    <row r="12" spans="1:12" ht="11.25" customHeight="1" x14ac:dyDescent="0.25">
      <c r="A12" s="36" t="s">
        <v>5</v>
      </c>
      <c r="B12" s="38">
        <f t="shared" si="0"/>
        <v>7.5999516565818936E-2</v>
      </c>
      <c r="D12" s="38">
        <f t="shared" si="1"/>
        <v>0.51266018566099092</v>
      </c>
      <c r="G12" s="15"/>
      <c r="H12" s="15"/>
      <c r="I12" s="15"/>
      <c r="J12" s="15"/>
    </row>
    <row r="13" spans="1:12" ht="11.25" customHeight="1" x14ac:dyDescent="0.25">
      <c r="A13" s="36" t="s">
        <v>8</v>
      </c>
      <c r="B13" s="38">
        <f t="shared" si="0"/>
        <v>-0.14373006682335365</v>
      </c>
      <c r="D13" s="38">
        <f t="shared" si="1"/>
        <v>0.16205901152458146</v>
      </c>
      <c r="G13" s="15"/>
      <c r="H13" s="15"/>
      <c r="I13" s="15"/>
      <c r="J13" s="15"/>
    </row>
    <row r="14" spans="1:12" ht="11.25" customHeight="1" x14ac:dyDescent="0.25">
      <c r="A14" s="36" t="s">
        <v>7</v>
      </c>
      <c r="B14" s="38">
        <f t="shared" si="0"/>
        <v>-1.1709169425915604</v>
      </c>
      <c r="D14" s="38">
        <f t="shared" si="1"/>
        <v>-0.89460024249733472</v>
      </c>
      <c r="G14" s="15"/>
      <c r="H14" s="15"/>
      <c r="I14" s="15"/>
      <c r="J14" s="15"/>
    </row>
    <row r="15" spans="1:12" ht="11.25" customHeight="1" x14ac:dyDescent="0.25">
      <c r="A15" s="36" t="s">
        <v>6</v>
      </c>
      <c r="B15" s="38">
        <f t="shared" si="0"/>
        <v>2.1117602493880039</v>
      </c>
      <c r="D15" s="38">
        <f t="shared" si="1"/>
        <v>2.0055463104140969</v>
      </c>
      <c r="G15" s="15"/>
      <c r="H15" s="15"/>
      <c r="I15" s="15"/>
      <c r="J15" s="15"/>
    </row>
    <row r="16" spans="1:12" ht="11.25" customHeight="1" x14ac:dyDescent="0.25">
      <c r="A16" s="36" t="s">
        <v>64</v>
      </c>
      <c r="B16" s="42" t="s">
        <v>4</v>
      </c>
      <c r="D16" s="38">
        <f t="shared" si="1"/>
        <v>-3.3966435991299448E-2</v>
      </c>
      <c r="G16" s="15"/>
      <c r="H16" s="15"/>
      <c r="I16" s="15"/>
      <c r="J16" s="15"/>
    </row>
    <row r="17" spans="1:10" ht="11.25" customHeight="1" x14ac:dyDescent="0.25">
      <c r="A17" s="36" t="s">
        <v>14</v>
      </c>
      <c r="B17" s="38">
        <f>'1962'!G47-'1962'!G37-SUM(B6:B15)</f>
        <v>0</v>
      </c>
      <c r="D17" s="38">
        <f>G74-G63-SUM(D6:D16)</f>
        <v>0</v>
      </c>
      <c r="G17" s="15"/>
      <c r="H17" s="15"/>
      <c r="I17" s="15"/>
      <c r="J17" s="15"/>
    </row>
    <row r="18" spans="1:10" ht="8.25" customHeight="1" x14ac:dyDescent="0.25">
      <c r="A18" s="44"/>
      <c r="B18" s="38"/>
      <c r="D18" s="38"/>
      <c r="G18" s="15"/>
      <c r="H18" s="15"/>
      <c r="I18" s="15"/>
      <c r="J18" s="15"/>
    </row>
    <row r="19" spans="1:10" ht="12" customHeight="1" x14ac:dyDescent="0.25">
      <c r="A19" s="36" t="s">
        <v>65</v>
      </c>
      <c r="B19" s="38"/>
      <c r="D19" s="38"/>
      <c r="G19" s="15"/>
      <c r="H19" s="15"/>
      <c r="I19" s="15"/>
      <c r="J19" s="15"/>
    </row>
    <row r="20" spans="1:10" ht="12" customHeight="1" x14ac:dyDescent="0.25">
      <c r="A20" s="36" t="s">
        <v>15</v>
      </c>
      <c r="B20" s="38">
        <f>G50-G47</f>
        <v>-0.3316203208195283</v>
      </c>
      <c r="D20" s="42" t="s">
        <v>4</v>
      </c>
      <c r="G20" s="15"/>
      <c r="H20" s="15"/>
      <c r="I20" s="15"/>
      <c r="J20" s="15"/>
    </row>
    <row r="21" spans="1:10" ht="12" customHeight="1" x14ac:dyDescent="0.25">
      <c r="A21" s="36" t="s">
        <v>43</v>
      </c>
      <c r="B21" s="42" t="s">
        <v>4</v>
      </c>
      <c r="D21" s="42" t="s">
        <v>4</v>
      </c>
      <c r="G21" s="15"/>
      <c r="H21" s="15"/>
      <c r="I21" s="15"/>
      <c r="J21" s="15"/>
    </row>
    <row r="22" spans="1:10" ht="12" customHeight="1" x14ac:dyDescent="0.25">
      <c r="A22" s="36" t="s">
        <v>44</v>
      </c>
      <c r="B22" s="38">
        <f>G52-G50</f>
        <v>-0.18942976042057502</v>
      </c>
      <c r="D22" s="38">
        <f>G78-G77</f>
        <v>-0.22366213779216437</v>
      </c>
      <c r="G22" s="15"/>
      <c r="H22" s="15"/>
      <c r="I22" s="15"/>
      <c r="J22" s="15"/>
    </row>
    <row r="23" spans="1:10" ht="12" customHeight="1" x14ac:dyDescent="0.25">
      <c r="A23" s="86" t="s">
        <v>191</v>
      </c>
      <c r="B23" s="38">
        <f t="shared" ref="B23:B29" si="2">G53-G52</f>
        <v>-0.97998677659515288</v>
      </c>
      <c r="D23" s="38">
        <f t="shared" ref="D23:D29" si="3">G79-G78</f>
        <v>-1.2651156042190745</v>
      </c>
      <c r="G23" s="15"/>
      <c r="H23" s="15"/>
      <c r="I23" s="15"/>
      <c r="J23" s="15"/>
    </row>
    <row r="24" spans="1:10" ht="12" customHeight="1" x14ac:dyDescent="0.25">
      <c r="A24" s="86" t="s">
        <v>68</v>
      </c>
      <c r="B24" s="38">
        <f t="shared" si="2"/>
        <v>-0.98966647326166957</v>
      </c>
      <c r="D24" s="38">
        <f t="shared" si="3"/>
        <v>-1.1375084905567157</v>
      </c>
      <c r="G24" s="15"/>
      <c r="H24" s="15"/>
      <c r="I24" s="15"/>
      <c r="J24" s="15"/>
    </row>
    <row r="25" spans="1:10" ht="12" customHeight="1" x14ac:dyDescent="0.25">
      <c r="A25" s="86" t="s">
        <v>55</v>
      </c>
      <c r="B25" s="38">
        <f t="shared" si="2"/>
        <v>-0.44715872726791162</v>
      </c>
      <c r="D25" s="38">
        <f t="shared" si="3"/>
        <v>-0.23397546552467396</v>
      </c>
      <c r="G25" s="15"/>
      <c r="H25" s="15"/>
      <c r="I25" s="15"/>
      <c r="J25" s="15"/>
    </row>
    <row r="26" spans="1:10" ht="12" customHeight="1" x14ac:dyDescent="0.25">
      <c r="A26" s="86" t="s">
        <v>54</v>
      </c>
      <c r="B26" s="38">
        <f t="shared" si="2"/>
        <v>0.27498445911326819</v>
      </c>
      <c r="D26" s="38">
        <f t="shared" si="3"/>
        <v>0</v>
      </c>
      <c r="G26" s="15"/>
      <c r="H26" s="15"/>
      <c r="I26" s="15"/>
      <c r="J26" s="15"/>
    </row>
    <row r="27" spans="1:10" ht="12" customHeight="1" x14ac:dyDescent="0.25">
      <c r="A27" s="86" t="s">
        <v>47</v>
      </c>
      <c r="B27" s="38">
        <f t="shared" si="2"/>
        <v>0.25478599926300483</v>
      </c>
      <c r="D27" s="38">
        <f t="shared" si="3"/>
        <v>0.38072986605867776</v>
      </c>
      <c r="G27" s="15"/>
      <c r="H27" s="15"/>
      <c r="I27" s="15"/>
      <c r="J27" s="15"/>
    </row>
    <row r="28" spans="1:10" ht="12" customHeight="1" x14ac:dyDescent="0.25">
      <c r="A28" s="86" t="s">
        <v>46</v>
      </c>
      <c r="B28" s="38">
        <f t="shared" si="2"/>
        <v>0.36892234016328196</v>
      </c>
      <c r="D28" s="38">
        <f t="shared" si="3"/>
        <v>-3.6625379566988414E-2</v>
      </c>
      <c r="G28" s="15"/>
      <c r="H28" s="15"/>
      <c r="I28" s="15"/>
      <c r="J28" s="15"/>
    </row>
    <row r="29" spans="1:10" ht="12" customHeight="1" x14ac:dyDescent="0.25">
      <c r="A29" s="86" t="s">
        <v>48</v>
      </c>
      <c r="B29" s="38">
        <f t="shared" si="2"/>
        <v>-0.76310992292364155</v>
      </c>
      <c r="D29" s="38">
        <f t="shared" si="3"/>
        <v>-1.8106938171058573E-10</v>
      </c>
      <c r="G29" s="15"/>
      <c r="H29" s="15"/>
      <c r="I29" s="15"/>
      <c r="J29" s="15"/>
    </row>
    <row r="30" spans="1:10" ht="12" customHeight="1" x14ac:dyDescent="0.25">
      <c r="A30" s="45" t="s">
        <v>14</v>
      </c>
      <c r="B30" s="46">
        <f>G59-G47-SUM(B20:B29)</f>
        <v>0</v>
      </c>
      <c r="C30" s="4"/>
      <c r="D30" s="46">
        <f>G85-G74-SUM(D20:D29)</f>
        <v>-1.4543824580604436E-2</v>
      </c>
      <c r="G30" s="15"/>
      <c r="H30" s="15"/>
      <c r="I30" s="15"/>
      <c r="J30" s="15"/>
    </row>
    <row r="31" spans="1:10" ht="12" customHeight="1" x14ac:dyDescent="0.25">
      <c r="A31" s="36"/>
      <c r="B31" s="41"/>
      <c r="C31" s="41"/>
      <c r="D31" s="41"/>
      <c r="E31" s="41"/>
      <c r="G31" s="15"/>
      <c r="H31" s="15"/>
      <c r="I31" s="15"/>
      <c r="J31" s="15"/>
    </row>
    <row r="32" spans="1:10" ht="12" customHeight="1" x14ac:dyDescent="0.25">
      <c r="A32" s="36"/>
      <c r="B32" s="41"/>
      <c r="C32" s="41"/>
      <c r="D32" s="41"/>
      <c r="E32" s="41"/>
      <c r="G32" s="62"/>
      <c r="H32" s="15"/>
      <c r="I32" s="15"/>
      <c r="J32" s="15"/>
    </row>
    <row r="33" spans="1:9" x14ac:dyDescent="0.25">
      <c r="C33" s="7"/>
      <c r="D33" s="15"/>
      <c r="F33" s="27" t="s">
        <v>151</v>
      </c>
      <c r="G33" s="70">
        <v>535188.21996999998</v>
      </c>
    </row>
    <row r="34" spans="1:9" x14ac:dyDescent="0.25">
      <c r="A34" s="3"/>
      <c r="B34" s="4"/>
      <c r="C34" s="4"/>
      <c r="D34" s="4"/>
      <c r="E34" s="24"/>
      <c r="F34" s="4"/>
      <c r="I34" s="62"/>
    </row>
    <row r="35" spans="1:9" x14ac:dyDescent="0.25">
      <c r="A35" s="3" t="s">
        <v>10</v>
      </c>
      <c r="B35" s="3" t="s">
        <v>11</v>
      </c>
      <c r="C35" s="3" t="s">
        <v>12</v>
      </c>
      <c r="D35" s="3" t="s">
        <v>13</v>
      </c>
      <c r="E35" s="32" t="s">
        <v>126</v>
      </c>
      <c r="F35" s="34" t="s">
        <v>17</v>
      </c>
      <c r="G35" s="35" t="s">
        <v>189</v>
      </c>
      <c r="H35" s="35" t="s">
        <v>190</v>
      </c>
      <c r="I35" s="62"/>
    </row>
    <row r="36" spans="1:9" x14ac:dyDescent="0.25">
      <c r="A36" s="26" t="s">
        <v>62</v>
      </c>
      <c r="E36" s="62"/>
      <c r="G36" s="14"/>
      <c r="H36" s="14"/>
    </row>
    <row r="37" spans="1:9" x14ac:dyDescent="0.25">
      <c r="A37" s="27">
        <v>1962</v>
      </c>
      <c r="B37" s="27">
        <v>0</v>
      </c>
      <c r="C37" s="27">
        <v>13</v>
      </c>
      <c r="D37" s="27">
        <v>0</v>
      </c>
      <c r="E37" s="62">
        <v>35240.604586000001</v>
      </c>
      <c r="F37" s="62">
        <v>360079.11796</v>
      </c>
      <c r="G37" s="14">
        <f t="shared" ref="G37:G47" si="4">E37/F37*100</f>
        <v>9.7869059404646634</v>
      </c>
      <c r="H37" s="12"/>
      <c r="I37" s="23" t="s">
        <v>18</v>
      </c>
    </row>
    <row r="38" spans="1:9" x14ac:dyDescent="0.25">
      <c r="A38" s="28">
        <v>1962</v>
      </c>
      <c r="B38" s="28">
        <v>19</v>
      </c>
      <c r="C38" s="28">
        <v>13</v>
      </c>
      <c r="D38" s="28">
        <v>2</v>
      </c>
      <c r="E38" s="62">
        <v>33754.709394999998</v>
      </c>
      <c r="F38" s="62">
        <v>367306.82358999999</v>
      </c>
      <c r="G38" s="14">
        <f t="shared" si="4"/>
        <v>9.1897855490640481</v>
      </c>
      <c r="H38" s="14">
        <f>G38-G37</f>
        <v>-0.59712039140061535</v>
      </c>
      <c r="I38" s="23" t="s">
        <v>22</v>
      </c>
    </row>
    <row r="39" spans="1:9" x14ac:dyDescent="0.25">
      <c r="A39" s="28">
        <v>1962</v>
      </c>
      <c r="B39" s="28">
        <v>19</v>
      </c>
      <c r="C39" s="28">
        <v>21</v>
      </c>
      <c r="D39" s="28">
        <v>2</v>
      </c>
      <c r="E39" s="62">
        <v>33997.774739</v>
      </c>
      <c r="F39" s="62">
        <v>374937.82358999999</v>
      </c>
      <c r="G39" s="14">
        <f t="shared" si="4"/>
        <v>9.0675767020446223</v>
      </c>
      <c r="H39" s="14">
        <f>G39-G38</f>
        <v>-0.1222088470194258</v>
      </c>
      <c r="I39" s="23" t="s">
        <v>58</v>
      </c>
    </row>
    <row r="40" spans="1:9" x14ac:dyDescent="0.25">
      <c r="A40" s="28">
        <v>1962</v>
      </c>
      <c r="B40" s="28">
        <v>19</v>
      </c>
      <c r="C40" s="28">
        <v>22</v>
      </c>
      <c r="D40" s="28">
        <v>2</v>
      </c>
      <c r="E40" s="62">
        <v>40674.017596999998</v>
      </c>
      <c r="F40" s="62">
        <v>398233.82358999999</v>
      </c>
      <c r="G40" s="14">
        <f t="shared" si="4"/>
        <v>10.213601956341048</v>
      </c>
      <c r="H40" s="14">
        <f t="shared" ref="H40:H47" si="5">G40-G39</f>
        <v>1.1460252542964255</v>
      </c>
      <c r="I40" s="22" t="s">
        <v>57</v>
      </c>
    </row>
    <row r="41" spans="1:9" x14ac:dyDescent="0.25">
      <c r="A41" s="31">
        <v>1962</v>
      </c>
      <c r="B41" s="27">
        <v>19</v>
      </c>
      <c r="C41" s="27">
        <v>23</v>
      </c>
      <c r="D41" s="27">
        <v>2</v>
      </c>
      <c r="E41" s="62">
        <v>45330.097484999998</v>
      </c>
      <c r="F41" s="62">
        <v>451518.82387999998</v>
      </c>
      <c r="G41" s="14">
        <f t="shared" si="4"/>
        <v>10.039470136697416</v>
      </c>
      <c r="H41" s="14">
        <f t="shared" si="5"/>
        <v>-0.17413181964363211</v>
      </c>
      <c r="I41" s="22" t="s">
        <v>56</v>
      </c>
    </row>
    <row r="42" spans="1:9" x14ac:dyDescent="0.25">
      <c r="A42" s="31">
        <v>1962</v>
      </c>
      <c r="B42" s="27">
        <v>19</v>
      </c>
      <c r="C42" s="27">
        <v>24</v>
      </c>
      <c r="D42" s="27">
        <v>2</v>
      </c>
      <c r="E42" s="62">
        <v>45898.709869999999</v>
      </c>
      <c r="F42" s="62">
        <v>468400.05388000002</v>
      </c>
      <c r="G42" s="14">
        <f t="shared" si="4"/>
        <v>9.7990402626552306</v>
      </c>
      <c r="H42" s="14">
        <f t="shared" si="5"/>
        <v>-0.24042987404218508</v>
      </c>
      <c r="I42" s="22" t="s">
        <v>42</v>
      </c>
    </row>
    <row r="43" spans="1:9" x14ac:dyDescent="0.25">
      <c r="A43" s="31">
        <v>1962</v>
      </c>
      <c r="B43" s="27">
        <v>19</v>
      </c>
      <c r="C43" s="27">
        <v>25</v>
      </c>
      <c r="D43" s="27">
        <v>2</v>
      </c>
      <c r="E43" s="62">
        <v>48620.252242000002</v>
      </c>
      <c r="F43" s="62">
        <v>474470.72492000001</v>
      </c>
      <c r="G43" s="14">
        <f t="shared" si="4"/>
        <v>10.247260724083199</v>
      </c>
      <c r="H43" s="14">
        <f t="shared" si="5"/>
        <v>0.44822046142796879</v>
      </c>
      <c r="I43" s="22" t="s">
        <v>60</v>
      </c>
    </row>
    <row r="44" spans="1:9" x14ac:dyDescent="0.25">
      <c r="A44" s="31">
        <v>1962</v>
      </c>
      <c r="B44" s="27">
        <v>19</v>
      </c>
      <c r="C44" s="27">
        <v>26</v>
      </c>
      <c r="D44" s="27">
        <v>2</v>
      </c>
      <c r="E44" s="62">
        <v>51397.554200999999</v>
      </c>
      <c r="F44" s="62">
        <v>497881.02792000002</v>
      </c>
      <c r="G44" s="14">
        <f t="shared" si="4"/>
        <v>10.323260240649018</v>
      </c>
      <c r="H44" s="14">
        <f t="shared" si="5"/>
        <v>7.5999516565818936E-2</v>
      </c>
      <c r="I44" s="22" t="s">
        <v>5</v>
      </c>
    </row>
    <row r="45" spans="1:9" x14ac:dyDescent="0.25">
      <c r="A45" s="31">
        <v>1962</v>
      </c>
      <c r="B45" s="27">
        <v>19</v>
      </c>
      <c r="C45" s="27">
        <v>27</v>
      </c>
      <c r="D45" s="27">
        <v>2</v>
      </c>
      <c r="E45" s="62">
        <v>52858.638293999997</v>
      </c>
      <c r="F45" s="62">
        <v>519264.02684000001</v>
      </c>
      <c r="G45" s="14">
        <f t="shared" si="4"/>
        <v>10.179530173825665</v>
      </c>
      <c r="H45" s="14">
        <f t="shared" si="5"/>
        <v>-0.14373006682335365</v>
      </c>
      <c r="I45" s="22" t="s">
        <v>8</v>
      </c>
    </row>
    <row r="46" spans="1:9" x14ac:dyDescent="0.25">
      <c r="A46" s="31">
        <v>1962</v>
      </c>
      <c r="B46" s="27">
        <v>19</v>
      </c>
      <c r="C46" s="31">
        <v>28</v>
      </c>
      <c r="D46" s="27">
        <v>2</v>
      </c>
      <c r="E46" s="62">
        <v>45967.970831999999</v>
      </c>
      <c r="F46" s="62">
        <v>510266.89293999999</v>
      </c>
      <c r="G46" s="14">
        <f t="shared" si="4"/>
        <v>9.0086132312341043</v>
      </c>
      <c r="H46" s="14">
        <f t="shared" si="5"/>
        <v>-1.1709169425915604</v>
      </c>
      <c r="I46" s="22" t="s">
        <v>7</v>
      </c>
    </row>
    <row r="47" spans="1:9" x14ac:dyDescent="0.25">
      <c r="A47" s="31">
        <v>1962</v>
      </c>
      <c r="B47" s="27">
        <v>19</v>
      </c>
      <c r="C47" s="31">
        <v>1</v>
      </c>
      <c r="D47" s="27">
        <v>2</v>
      </c>
      <c r="E47" s="62">
        <v>59514.892518000001</v>
      </c>
      <c r="F47" s="62">
        <v>535187.89294000005</v>
      </c>
      <c r="G47" s="14">
        <f t="shared" si="4"/>
        <v>11.120373480622108</v>
      </c>
      <c r="H47" s="14">
        <f t="shared" si="5"/>
        <v>2.1117602493880039</v>
      </c>
      <c r="I47" s="22" t="s">
        <v>59</v>
      </c>
    </row>
    <row r="48" spans="1:9" x14ac:dyDescent="0.25">
      <c r="A48" s="31"/>
      <c r="C48" s="31"/>
      <c r="E48" s="31"/>
      <c r="F48" s="162">
        <f>F47-G33</f>
        <v>-0.32702999992761761</v>
      </c>
      <c r="G48" s="163">
        <f>G47-'Fig1'!C35*100</f>
        <v>-1.8685497593651235E-11</v>
      </c>
      <c r="H48" s="14"/>
      <c r="I48" s="22" t="s">
        <v>138</v>
      </c>
    </row>
    <row r="49" spans="1:9" x14ac:dyDescent="0.25">
      <c r="A49" s="31"/>
      <c r="C49" s="31"/>
      <c r="E49" s="62"/>
      <c r="F49" s="62"/>
      <c r="H49" s="14"/>
      <c r="I49" s="22"/>
    </row>
    <row r="50" spans="1:9" x14ac:dyDescent="0.25">
      <c r="A50" s="27">
        <v>1962</v>
      </c>
      <c r="B50" s="27">
        <v>19</v>
      </c>
      <c r="C50" s="27">
        <v>322</v>
      </c>
      <c r="D50" s="181">
        <v>2</v>
      </c>
      <c r="E50" s="182">
        <v>59738.213078099994</v>
      </c>
      <c r="F50" s="182">
        <v>553708.21996999998</v>
      </c>
      <c r="G50" s="13">
        <f t="shared" ref="G50:G59" si="6">E50/F50*100</f>
        <v>10.78875315980258</v>
      </c>
      <c r="H50" s="14">
        <f>G50-G47</f>
        <v>-0.3316203208195283</v>
      </c>
      <c r="I50" s="71" t="s">
        <v>15</v>
      </c>
    </row>
    <row r="51" spans="1:9" x14ac:dyDescent="0.25">
      <c r="A51" s="27" t="s">
        <v>66</v>
      </c>
      <c r="B51" s="27">
        <v>19</v>
      </c>
      <c r="C51" s="27">
        <v>3</v>
      </c>
      <c r="D51" s="181">
        <v>2</v>
      </c>
      <c r="E51" s="182">
        <v>59738.213078099994</v>
      </c>
      <c r="F51" s="182">
        <f t="shared" ref="F51" si="7">F50</f>
        <v>553708.21996999998</v>
      </c>
      <c r="G51" s="13">
        <f t="shared" si="6"/>
        <v>10.78875315980258</v>
      </c>
      <c r="H51" s="14">
        <f t="shared" ref="H51:H59" si="8">G51-G50</f>
        <v>0</v>
      </c>
      <c r="I51" s="71" t="s">
        <v>43</v>
      </c>
    </row>
    <row r="52" spans="1:9" x14ac:dyDescent="0.25">
      <c r="A52" s="27">
        <v>1962</v>
      </c>
      <c r="B52" s="27">
        <v>19</v>
      </c>
      <c r="C52" s="27">
        <v>325</v>
      </c>
      <c r="D52" s="181">
        <v>2</v>
      </c>
      <c r="E52" s="182">
        <v>59783.493078099993</v>
      </c>
      <c r="F52" s="182">
        <v>564031.21996999998</v>
      </c>
      <c r="G52" s="13">
        <f t="shared" si="6"/>
        <v>10.599323399382005</v>
      </c>
      <c r="H52" s="14">
        <f t="shared" si="8"/>
        <v>-0.18942976042057502</v>
      </c>
      <c r="I52" s="71" t="s">
        <v>44</v>
      </c>
    </row>
    <row r="53" spans="1:9" x14ac:dyDescent="0.25">
      <c r="A53" s="27">
        <v>1962</v>
      </c>
      <c r="B53" s="27">
        <v>19</v>
      </c>
      <c r="C53" s="27">
        <v>402</v>
      </c>
      <c r="D53" s="181">
        <v>2</v>
      </c>
      <c r="E53" s="182">
        <v>49216.667339499996</v>
      </c>
      <c r="F53" s="183">
        <v>511643.05054999999</v>
      </c>
      <c r="G53" s="13">
        <f t="shared" si="6"/>
        <v>9.619336622786852</v>
      </c>
      <c r="H53" s="14">
        <f>G53-G52</f>
        <v>-0.97998677659515288</v>
      </c>
      <c r="I53" s="86" t="s">
        <v>191</v>
      </c>
    </row>
    <row r="54" spans="1:9" x14ac:dyDescent="0.25">
      <c r="A54" s="27">
        <v>1962</v>
      </c>
      <c r="B54" s="27">
        <v>19</v>
      </c>
      <c r="C54" s="27">
        <v>403</v>
      </c>
      <c r="D54" s="181">
        <v>2</v>
      </c>
      <c r="E54" s="182">
        <v>42142.739647400005</v>
      </c>
      <c r="F54" s="183">
        <v>488347.05054999999</v>
      </c>
      <c r="G54" s="13">
        <f t="shared" si="6"/>
        <v>8.6296701495251824</v>
      </c>
      <c r="H54" s="14">
        <f t="shared" si="8"/>
        <v>-0.98966647326166957</v>
      </c>
      <c r="I54" s="71" t="s">
        <v>68</v>
      </c>
    </row>
    <row r="55" spans="1:9" x14ac:dyDescent="0.25">
      <c r="A55" s="27">
        <v>1962</v>
      </c>
      <c r="B55" s="27">
        <v>19</v>
      </c>
      <c r="C55" s="27">
        <v>404</v>
      </c>
      <c r="D55" s="181">
        <v>2</v>
      </c>
      <c r="E55" s="182">
        <v>38407.812712899999</v>
      </c>
      <c r="F55" s="184">
        <v>469389.05099999998</v>
      </c>
      <c r="G55" s="13">
        <f t="shared" si="6"/>
        <v>8.1825114222572708</v>
      </c>
      <c r="H55" s="14">
        <f t="shared" si="8"/>
        <v>-0.44715872726791162</v>
      </c>
      <c r="I55" s="71" t="s">
        <v>55</v>
      </c>
    </row>
    <row r="56" spans="1:9" x14ac:dyDescent="0.25">
      <c r="A56" s="27">
        <v>1962</v>
      </c>
      <c r="B56" s="27">
        <v>19</v>
      </c>
      <c r="C56" s="27">
        <v>405</v>
      </c>
      <c r="D56" s="181">
        <v>2</v>
      </c>
      <c r="E56" s="182">
        <v>38083.177900300005</v>
      </c>
      <c r="F56" s="183">
        <v>450289.05050000001</v>
      </c>
      <c r="G56" s="13">
        <f t="shared" si="6"/>
        <v>8.457495881370539</v>
      </c>
      <c r="H56" s="14">
        <f>G56-G54</f>
        <v>-0.17217426815464343</v>
      </c>
      <c r="I56" s="71" t="s">
        <v>54</v>
      </c>
    </row>
    <row r="57" spans="1:9" x14ac:dyDescent="0.25">
      <c r="A57" s="27">
        <v>1962</v>
      </c>
      <c r="B57" s="27">
        <v>19</v>
      </c>
      <c r="C57" s="27">
        <v>406</v>
      </c>
      <c r="D57" s="181">
        <v>2</v>
      </c>
      <c r="E57" s="182">
        <v>37102.737876300002</v>
      </c>
      <c r="F57" s="183">
        <v>425867.05050000001</v>
      </c>
      <c r="G57" s="13">
        <f t="shared" si="6"/>
        <v>8.7122818806335438</v>
      </c>
      <c r="H57" s="14">
        <f t="shared" si="8"/>
        <v>0.25478599926300483</v>
      </c>
      <c r="I57" s="71" t="s">
        <v>47</v>
      </c>
    </row>
    <row r="58" spans="1:9" x14ac:dyDescent="0.25">
      <c r="A58" s="27">
        <v>1962</v>
      </c>
      <c r="B58" s="27">
        <v>19</v>
      </c>
      <c r="C58" s="27">
        <v>407</v>
      </c>
      <c r="D58" s="181">
        <v>2</v>
      </c>
      <c r="E58" s="182">
        <v>40307.758179899996</v>
      </c>
      <c r="F58" s="183">
        <v>443859.17550000001</v>
      </c>
      <c r="G58" s="13">
        <f t="shared" si="6"/>
        <v>9.0812042207968258</v>
      </c>
      <c r="H58" s="14">
        <f t="shared" si="8"/>
        <v>0.36892234016328196</v>
      </c>
      <c r="I58" s="71" t="s">
        <v>46</v>
      </c>
    </row>
    <row r="59" spans="1:9" x14ac:dyDescent="0.25">
      <c r="A59" s="27">
        <v>1962</v>
      </c>
      <c r="B59" s="27">
        <v>19</v>
      </c>
      <c r="C59" s="27">
        <v>408</v>
      </c>
      <c r="D59" s="181">
        <v>2</v>
      </c>
      <c r="E59" s="182">
        <v>44517.540290100005</v>
      </c>
      <c r="F59" s="184">
        <v>535189.17550000001</v>
      </c>
      <c r="G59" s="13">
        <f t="shared" si="6"/>
        <v>8.3180942978731842</v>
      </c>
      <c r="H59" s="14">
        <f t="shared" si="8"/>
        <v>-0.76310992292364155</v>
      </c>
      <c r="I59" s="71" t="s">
        <v>48</v>
      </c>
    </row>
    <row r="60" spans="1:9" x14ac:dyDescent="0.25">
      <c r="E60" s="31"/>
      <c r="F60" s="162">
        <f>F59-G33</f>
        <v>0.95553000003565103</v>
      </c>
      <c r="G60" s="163">
        <f>G59-'Fig1'!E35*100</f>
        <v>-2.7326558278417679E-6</v>
      </c>
    </row>
    <row r="61" spans="1:9" ht="13.5" customHeight="1" x14ac:dyDescent="0.25">
      <c r="E61" s="62"/>
      <c r="F61" s="62"/>
    </row>
    <row r="62" spans="1:9" x14ac:dyDescent="0.25">
      <c r="A62" s="66" t="s">
        <v>61</v>
      </c>
      <c r="B62" s="31"/>
      <c r="C62" s="31"/>
      <c r="D62" s="31"/>
      <c r="E62" s="70"/>
      <c r="F62" s="70"/>
      <c r="G62" s="31"/>
      <c r="H62" s="12"/>
    </row>
    <row r="63" spans="1:9" x14ac:dyDescent="0.25">
      <c r="A63" s="27">
        <f t="shared" ref="A63" si="9">A37</f>
        <v>1962</v>
      </c>
      <c r="B63" s="27">
        <f t="shared" ref="B63:F63" si="10">B37</f>
        <v>0</v>
      </c>
      <c r="C63" s="27">
        <f t="shared" si="10"/>
        <v>13</v>
      </c>
      <c r="D63" s="78">
        <f t="shared" si="10"/>
        <v>0</v>
      </c>
      <c r="E63" s="79">
        <f>E37</f>
        <v>35240.604586000001</v>
      </c>
      <c r="F63" s="79">
        <f t="shared" si="10"/>
        <v>360079.11796</v>
      </c>
      <c r="G63" s="14">
        <f t="shared" ref="G63:G74" si="11">E63/F63*100</f>
        <v>9.7869059404646634</v>
      </c>
      <c r="H63" s="12"/>
      <c r="I63" s="23" t="s">
        <v>18</v>
      </c>
    </row>
    <row r="64" spans="1:9" x14ac:dyDescent="0.25">
      <c r="A64" s="31">
        <v>1962</v>
      </c>
      <c r="B64" s="31">
        <v>17</v>
      </c>
      <c r="C64" s="31">
        <v>13</v>
      </c>
      <c r="D64" s="80">
        <v>3</v>
      </c>
      <c r="E64" s="70">
        <v>32782.955749000001</v>
      </c>
      <c r="F64" s="31">
        <v>360079.11796</v>
      </c>
      <c r="G64" s="14">
        <f t="shared" si="11"/>
        <v>9.1043757090745121</v>
      </c>
      <c r="H64" s="14">
        <f>G64-G63</f>
        <v>-0.68253023139015134</v>
      </c>
      <c r="I64" s="23" t="s">
        <v>41</v>
      </c>
    </row>
    <row r="65" spans="1:9" x14ac:dyDescent="0.25">
      <c r="A65" s="31">
        <v>1962</v>
      </c>
      <c r="B65" s="31">
        <v>17</v>
      </c>
      <c r="C65" s="76">
        <v>50</v>
      </c>
      <c r="D65" s="80">
        <v>3</v>
      </c>
      <c r="E65" s="70">
        <v>32961.573432999998</v>
      </c>
      <c r="F65" s="31">
        <v>367710.11796</v>
      </c>
      <c r="G65" s="14">
        <f t="shared" si="11"/>
        <v>8.9640104590718934</v>
      </c>
      <c r="H65" s="14">
        <f>G65-G64</f>
        <v>-0.14036525000261868</v>
      </c>
      <c r="I65" s="23" t="s">
        <v>28</v>
      </c>
    </row>
    <row r="66" spans="1:9" x14ac:dyDescent="0.25">
      <c r="A66" s="31">
        <v>1962</v>
      </c>
      <c r="B66" s="31">
        <v>17</v>
      </c>
      <c r="C66" s="76">
        <v>51</v>
      </c>
      <c r="D66" s="80">
        <v>3</v>
      </c>
      <c r="E66" s="70">
        <v>40452.644353999996</v>
      </c>
      <c r="F66" s="31">
        <v>391006.11796</v>
      </c>
      <c r="G66" s="14">
        <f t="shared" si="11"/>
        <v>10.345782967554054</v>
      </c>
      <c r="H66" s="14">
        <f t="shared" ref="H66:H74" si="12">G66-G65</f>
        <v>1.381772508482161</v>
      </c>
      <c r="I66" s="22" t="s">
        <v>57</v>
      </c>
    </row>
    <row r="67" spans="1:9" x14ac:dyDescent="0.25">
      <c r="A67" s="31">
        <v>1962</v>
      </c>
      <c r="B67" s="31">
        <v>17</v>
      </c>
      <c r="C67" s="76">
        <v>52</v>
      </c>
      <c r="D67" s="80">
        <v>3</v>
      </c>
      <c r="E67" s="70">
        <v>46211.18993</v>
      </c>
      <c r="F67" s="31">
        <v>444804.74182</v>
      </c>
      <c r="G67" s="14">
        <f t="shared" si="11"/>
        <v>10.389095615509508</v>
      </c>
      <c r="H67" s="14">
        <f t="shared" si="12"/>
        <v>4.3312647955453087E-2</v>
      </c>
      <c r="I67" s="22" t="s">
        <v>29</v>
      </c>
    </row>
    <row r="68" spans="1:9" x14ac:dyDescent="0.25">
      <c r="A68" s="31">
        <v>1962</v>
      </c>
      <c r="B68" s="31">
        <v>17</v>
      </c>
      <c r="C68" s="76">
        <v>53</v>
      </c>
      <c r="D68" s="80">
        <v>3</v>
      </c>
      <c r="E68" s="70">
        <v>47182.955623000002</v>
      </c>
      <c r="F68" s="31">
        <v>461683.69263000001</v>
      </c>
      <c r="G68" s="14">
        <f t="shared" si="11"/>
        <v>10.219757894029215</v>
      </c>
      <c r="H68" s="14">
        <f t="shared" si="12"/>
        <v>-0.16933772148029291</v>
      </c>
      <c r="I68" s="22" t="s">
        <v>16</v>
      </c>
    </row>
    <row r="69" spans="1:9" x14ac:dyDescent="0.25">
      <c r="A69" s="31">
        <v>1962</v>
      </c>
      <c r="B69" s="31">
        <v>17</v>
      </c>
      <c r="C69" s="76">
        <v>54</v>
      </c>
      <c r="D69" s="80">
        <v>3</v>
      </c>
      <c r="E69" s="70">
        <v>51441.045073000001</v>
      </c>
      <c r="F69" s="31">
        <v>474718.70963</v>
      </c>
      <c r="G69" s="14">
        <f t="shared" si="11"/>
        <v>10.836110738734863</v>
      </c>
      <c r="H69" s="14">
        <f t="shared" si="12"/>
        <v>0.61635284470564855</v>
      </c>
      <c r="I69" s="22" t="s">
        <v>9</v>
      </c>
    </row>
    <row r="70" spans="1:9" x14ac:dyDescent="0.25">
      <c r="A70" s="31">
        <v>1962</v>
      </c>
      <c r="B70" s="31">
        <v>17</v>
      </c>
      <c r="C70" s="76">
        <v>55</v>
      </c>
      <c r="D70" s="80">
        <v>3</v>
      </c>
      <c r="E70" s="70">
        <v>56530.020035000001</v>
      </c>
      <c r="F70" s="31">
        <v>498115.79079</v>
      </c>
      <c r="G70" s="14">
        <f t="shared" si="11"/>
        <v>11.348770924395854</v>
      </c>
      <c r="H70" s="14">
        <f t="shared" si="12"/>
        <v>0.51266018566099092</v>
      </c>
      <c r="I70" s="22" t="s">
        <v>5</v>
      </c>
    </row>
    <row r="71" spans="1:9" x14ac:dyDescent="0.25">
      <c r="A71" s="61">
        <v>1962</v>
      </c>
      <c r="B71" s="61">
        <v>17</v>
      </c>
      <c r="C71" s="76">
        <v>56</v>
      </c>
      <c r="D71" s="81">
        <v>3</v>
      </c>
      <c r="E71" s="70">
        <v>59798.622326999997</v>
      </c>
      <c r="F71" s="31">
        <v>519498.79079</v>
      </c>
      <c r="G71" s="14">
        <f t="shared" si="11"/>
        <v>11.510829935920436</v>
      </c>
      <c r="H71" s="67">
        <f t="shared" si="12"/>
        <v>0.16205901152458146</v>
      </c>
      <c r="I71" s="22" t="s">
        <v>8</v>
      </c>
    </row>
    <row r="72" spans="1:9" x14ac:dyDescent="0.25">
      <c r="A72" s="31">
        <v>1962</v>
      </c>
      <c r="B72" s="31">
        <v>17</v>
      </c>
      <c r="C72" s="76">
        <v>57</v>
      </c>
      <c r="D72" s="80">
        <v>3</v>
      </c>
      <c r="E72" s="70">
        <v>54171.102458000001</v>
      </c>
      <c r="F72" s="31">
        <v>510266.86518999998</v>
      </c>
      <c r="G72" s="14">
        <f t="shared" si="11"/>
        <v>10.616229693423101</v>
      </c>
      <c r="H72" s="67">
        <f t="shared" si="12"/>
        <v>-0.89460024249733472</v>
      </c>
      <c r="I72" s="22" t="s">
        <v>7</v>
      </c>
    </row>
    <row r="73" spans="1:9" x14ac:dyDescent="0.25">
      <c r="A73" s="27">
        <v>1962</v>
      </c>
      <c r="B73" s="27">
        <v>17</v>
      </c>
      <c r="C73" s="76">
        <v>58</v>
      </c>
      <c r="D73" s="78">
        <v>3</v>
      </c>
      <c r="E73" s="62">
        <v>67550.213543999998</v>
      </c>
      <c r="F73" s="62">
        <v>535187.86519000004</v>
      </c>
      <c r="G73" s="14">
        <f t="shared" si="11"/>
        <v>12.621776003837198</v>
      </c>
      <c r="H73" s="67">
        <f t="shared" si="12"/>
        <v>2.0055463104140969</v>
      </c>
      <c r="I73" s="22" t="s">
        <v>6</v>
      </c>
    </row>
    <row r="74" spans="1:9" x14ac:dyDescent="0.25">
      <c r="A74" s="27">
        <v>1962</v>
      </c>
      <c r="B74" s="27">
        <v>17</v>
      </c>
      <c r="C74" s="76">
        <v>59</v>
      </c>
      <c r="D74" s="78">
        <v>3</v>
      </c>
      <c r="E74" s="62">
        <v>67368.438569999998</v>
      </c>
      <c r="F74" s="62">
        <v>535187.93883</v>
      </c>
      <c r="G74" s="14">
        <f t="shared" si="11"/>
        <v>12.587809567845898</v>
      </c>
      <c r="H74" s="67">
        <f t="shared" si="12"/>
        <v>-3.3966435991299448E-2</v>
      </c>
      <c r="I74" s="22" t="s">
        <v>63</v>
      </c>
    </row>
    <row r="75" spans="1:9" x14ac:dyDescent="0.25">
      <c r="D75" s="78"/>
      <c r="E75" s="31"/>
      <c r="F75" s="164">
        <f>F74-G$33</f>
        <v>-0.28113999997731298</v>
      </c>
      <c r="G75" s="163">
        <f>G74-PSZ!$B$6*100</f>
        <v>1.3902788556652723E-2</v>
      </c>
    </row>
    <row r="76" spans="1:9" x14ac:dyDescent="0.25">
      <c r="D76" s="78"/>
      <c r="E76" s="79"/>
      <c r="G76" s="30"/>
    </row>
    <row r="77" spans="1:9" x14ac:dyDescent="0.25">
      <c r="A77" s="27" t="s">
        <v>66</v>
      </c>
      <c r="B77" s="27">
        <v>17</v>
      </c>
      <c r="C77" s="27">
        <v>61</v>
      </c>
      <c r="D77" s="78">
        <v>3</v>
      </c>
      <c r="E77" s="76">
        <v>67290.601775000003</v>
      </c>
      <c r="F77" s="76">
        <f>F74</f>
        <v>535187.93883</v>
      </c>
      <c r="G77" s="67">
        <f>E77/F77*100</f>
        <v>12.573265743265294</v>
      </c>
      <c r="H77" s="67">
        <f>G77-G74</f>
        <v>-1.4543824580604436E-2</v>
      </c>
      <c r="I77" s="71" t="s">
        <v>43</v>
      </c>
    </row>
    <row r="78" spans="1:9" x14ac:dyDescent="0.25">
      <c r="A78" s="27">
        <v>1962</v>
      </c>
      <c r="B78" s="27">
        <v>17</v>
      </c>
      <c r="C78" s="27">
        <v>62</v>
      </c>
      <c r="D78" s="78">
        <v>3</v>
      </c>
      <c r="E78" s="70">
        <v>67368.438569999998</v>
      </c>
      <c r="F78" s="70">
        <v>545510.93883</v>
      </c>
      <c r="G78" s="67">
        <f>E78/F78*100</f>
        <v>12.34960360547313</v>
      </c>
      <c r="H78" s="67">
        <f t="shared" ref="H78:H80" si="13">G78-G77</f>
        <v>-0.22366213779216437</v>
      </c>
      <c r="I78" s="71" t="s">
        <v>44</v>
      </c>
    </row>
    <row r="79" spans="1:9" x14ac:dyDescent="0.25">
      <c r="A79" s="27">
        <v>1962</v>
      </c>
      <c r="B79" s="27">
        <v>17</v>
      </c>
      <c r="C79" s="27">
        <v>63</v>
      </c>
      <c r="D79" s="80">
        <v>3</v>
      </c>
      <c r="E79" s="70">
        <v>54586.328333999998</v>
      </c>
      <c r="F79" s="70">
        <v>492456.92112999997</v>
      </c>
      <c r="G79" s="67">
        <f>E79/F79*100</f>
        <v>11.084488001254055</v>
      </c>
      <c r="H79" s="67">
        <f t="shared" si="13"/>
        <v>-1.2651156042190745</v>
      </c>
      <c r="I79" s="71" t="s">
        <v>45</v>
      </c>
    </row>
    <row r="80" spans="1:9" x14ac:dyDescent="0.25">
      <c r="A80" s="27">
        <v>1962</v>
      </c>
      <c r="B80" s="27">
        <v>17</v>
      </c>
      <c r="C80" s="27">
        <v>64</v>
      </c>
      <c r="D80" s="80">
        <v>3</v>
      </c>
      <c r="E80" s="70">
        <v>46667.340697</v>
      </c>
      <c r="F80" s="70">
        <v>469160.92112999997</v>
      </c>
      <c r="G80" s="67">
        <f>E80/F80*100</f>
        <v>9.9469795106973393</v>
      </c>
      <c r="H80" s="67">
        <f t="shared" si="13"/>
        <v>-1.1375084905567157</v>
      </c>
      <c r="I80" s="71" t="s">
        <v>68</v>
      </c>
    </row>
    <row r="81" spans="1:11" x14ac:dyDescent="0.25">
      <c r="A81" s="27">
        <v>1962</v>
      </c>
      <c r="B81" s="27">
        <v>17</v>
      </c>
      <c r="C81" s="27">
        <v>65</v>
      </c>
      <c r="D81" s="80">
        <v>3</v>
      </c>
      <c r="E81" s="70">
        <v>43723.690748000001</v>
      </c>
      <c r="F81" s="70">
        <v>450156.20857000002</v>
      </c>
      <c r="G81" s="67">
        <f>E81/F81*100</f>
        <v>9.7130040451726654</v>
      </c>
      <c r="H81" s="67">
        <f>G81-G80</f>
        <v>-0.23397546552467396</v>
      </c>
      <c r="I81" s="71" t="s">
        <v>55</v>
      </c>
    </row>
    <row r="82" spans="1:11" x14ac:dyDescent="0.25">
      <c r="B82" s="188"/>
      <c r="C82" s="188"/>
      <c r="D82" s="80"/>
      <c r="E82" s="70"/>
      <c r="F82" s="70"/>
      <c r="G82" s="67">
        <f>G81</f>
        <v>9.7130040451726654</v>
      </c>
      <c r="H82" s="67">
        <f>G82-G81</f>
        <v>0</v>
      </c>
      <c r="I82" s="71" t="s">
        <v>139</v>
      </c>
    </row>
    <row r="83" spans="1:11" x14ac:dyDescent="0.25">
      <c r="A83" s="27">
        <v>1962</v>
      </c>
      <c r="B83" s="27">
        <v>17</v>
      </c>
      <c r="C83" s="27">
        <v>66</v>
      </c>
      <c r="D83" s="80">
        <v>3</v>
      </c>
      <c r="E83" s="70">
        <v>42966.829013000002</v>
      </c>
      <c r="F83" s="70">
        <v>425678.24148000003</v>
      </c>
      <c r="G83" s="67">
        <f>E83/F83*100</f>
        <v>10.093733911231343</v>
      </c>
      <c r="H83" s="67">
        <f>G83-G82</f>
        <v>0.38072986605867776</v>
      </c>
      <c r="I83" s="71" t="s">
        <v>47</v>
      </c>
    </row>
    <row r="84" spans="1:11" x14ac:dyDescent="0.25">
      <c r="A84" s="27">
        <v>1962</v>
      </c>
      <c r="B84" s="27">
        <v>17</v>
      </c>
      <c r="C84" s="27">
        <v>67</v>
      </c>
      <c r="D84" s="80">
        <v>3</v>
      </c>
      <c r="E84" s="70">
        <v>44639.332829999999</v>
      </c>
      <c r="F84" s="70">
        <v>443858.51747999998</v>
      </c>
      <c r="G84" s="67">
        <f>E84/F84*100</f>
        <v>10.057108531664355</v>
      </c>
      <c r="H84" s="67">
        <f t="shared" ref="H84:H85" si="14">G84-G83</f>
        <v>-3.6625379566988414E-2</v>
      </c>
      <c r="I84" s="71" t="s">
        <v>46</v>
      </c>
    </row>
    <row r="85" spans="1:11" x14ac:dyDescent="0.25">
      <c r="A85" s="27">
        <v>1962</v>
      </c>
      <c r="B85" s="27">
        <v>17</v>
      </c>
      <c r="C85" s="27">
        <v>68</v>
      </c>
      <c r="D85" s="80">
        <v>3</v>
      </c>
      <c r="E85" s="70">
        <v>53824.490051000001</v>
      </c>
      <c r="F85" s="70">
        <v>535188.51748000004</v>
      </c>
      <c r="G85" s="67">
        <f>E85/F85*100</f>
        <v>10.057108531483285</v>
      </c>
      <c r="H85" s="67">
        <f t="shared" si="14"/>
        <v>-1.8106938171058573E-10</v>
      </c>
      <c r="I85" s="71" t="s">
        <v>48</v>
      </c>
    </row>
    <row r="86" spans="1:11" x14ac:dyDescent="0.25">
      <c r="A86" s="4"/>
      <c r="B86" s="4"/>
      <c r="C86" s="4"/>
      <c r="D86" s="166"/>
      <c r="E86" s="174"/>
      <c r="F86" s="168">
        <f>F85-G$33</f>
        <v>0.2975100000621751</v>
      </c>
      <c r="G86" s="169">
        <f>G85-PSZ!$C$6*100</f>
        <v>-9.746422282583822E-3</v>
      </c>
      <c r="H86" s="4"/>
      <c r="I86" s="4"/>
      <c r="J86" s="4"/>
      <c r="K86" s="4"/>
    </row>
    <row r="87" spans="1:11" x14ac:dyDescent="0.25">
      <c r="C87" s="78"/>
      <c r="D87" s="79"/>
      <c r="E87" s="79"/>
    </row>
    <row r="88" spans="1:11" x14ac:dyDescent="0.25">
      <c r="F88" s="62"/>
    </row>
  </sheetData>
  <mergeCells count="1">
    <mergeCell ref="B3:D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tint="0.79998168889431442"/>
  </sheetPr>
  <dimension ref="A1:J87"/>
  <sheetViews>
    <sheetView zoomScale="85" zoomScaleNormal="85" workbookViewId="0">
      <selection activeCell="O39" sqref="O39"/>
    </sheetView>
  </sheetViews>
  <sheetFormatPr defaultColWidth="9.140625" defaultRowHeight="15" x14ac:dyDescent="0.25"/>
  <cols>
    <col min="1" max="1" width="28.85546875" style="27" customWidth="1"/>
    <col min="2" max="2" width="8.28515625" style="27" customWidth="1"/>
    <col min="3" max="3" width="6.140625" style="27" customWidth="1"/>
    <col min="4" max="4" width="8.140625" style="27" customWidth="1"/>
    <col min="5" max="5" width="9.7109375" style="27" customWidth="1"/>
    <col min="6" max="6" width="9.28515625" style="27" customWidth="1"/>
    <col min="7" max="7" width="12.5703125" style="27" customWidth="1"/>
    <col min="8" max="8" width="13.140625" style="27" customWidth="1"/>
    <col min="9" max="9" width="8.140625" style="27" customWidth="1"/>
    <col min="10" max="10" width="7.28515625" style="27" customWidth="1"/>
    <col min="11" max="16384" width="9.140625" style="27"/>
  </cols>
  <sheetData>
    <row r="1" spans="1:10" ht="15.75" x14ac:dyDescent="0.25">
      <c r="A1" s="1" t="s">
        <v>143</v>
      </c>
      <c r="E1" s="2"/>
    </row>
    <row r="2" spans="1:10" ht="15.75" thickBot="1" x14ac:dyDescent="0.3">
      <c r="B2" s="17"/>
      <c r="C2" s="13"/>
      <c r="E2" s="9"/>
    </row>
    <row r="3" spans="1:10" ht="15.75" thickTop="1" x14ac:dyDescent="0.25">
      <c r="A3" s="21"/>
      <c r="B3" s="240" t="s">
        <v>137</v>
      </c>
      <c r="C3" s="240"/>
      <c r="D3" s="240"/>
      <c r="E3" s="9"/>
    </row>
    <row r="4" spans="1:10" x14ac:dyDescent="0.25">
      <c r="A4" s="20"/>
      <c r="B4" s="52" t="s">
        <v>3</v>
      </c>
      <c r="C4" s="33"/>
      <c r="D4" s="52" t="s">
        <v>1</v>
      </c>
      <c r="E4" s="9"/>
    </row>
    <row r="5" spans="1:10" x14ac:dyDescent="0.25">
      <c r="A5" s="36" t="s">
        <v>19</v>
      </c>
      <c r="B5" s="19"/>
      <c r="D5" s="19"/>
      <c r="E5" s="9"/>
    </row>
    <row r="6" spans="1:10" ht="13.5" customHeight="1" x14ac:dyDescent="0.25">
      <c r="A6" s="37" t="s">
        <v>21</v>
      </c>
      <c r="B6" s="38">
        <f t="shared" ref="B6:B15" si="0">G38-G37</f>
        <v>-2.1547870853342985</v>
      </c>
      <c r="D6" s="38">
        <f t="shared" ref="D6:D16" si="1">G65-G64</f>
        <v>-1.6171470031109116</v>
      </c>
      <c r="G6" s="15"/>
      <c r="H6" s="15"/>
      <c r="I6" s="15"/>
      <c r="J6" s="15"/>
    </row>
    <row r="7" spans="1:10" ht="13.5" customHeight="1" x14ac:dyDescent="0.25">
      <c r="A7" s="37" t="s">
        <v>28</v>
      </c>
      <c r="B7" s="38">
        <f t="shared" si="0"/>
        <v>-1.279823838764365</v>
      </c>
      <c r="D7" s="38">
        <f t="shared" si="1"/>
        <v>-1.3085770027935659</v>
      </c>
      <c r="G7" s="15"/>
      <c r="H7" s="15"/>
      <c r="I7" s="15"/>
      <c r="J7" s="15"/>
    </row>
    <row r="8" spans="1:10" ht="12" customHeight="1" x14ac:dyDescent="0.25">
      <c r="A8" s="36" t="s">
        <v>27</v>
      </c>
      <c r="B8" s="38">
        <f t="shared" si="0"/>
        <v>0.1011886711761889</v>
      </c>
      <c r="D8" s="38">
        <f t="shared" si="1"/>
        <v>0.53996220782884663</v>
      </c>
      <c r="G8" s="15"/>
      <c r="H8" s="15"/>
      <c r="I8" s="15"/>
      <c r="J8" s="15"/>
    </row>
    <row r="9" spans="1:10" ht="11.25" customHeight="1" x14ac:dyDescent="0.25">
      <c r="A9" s="36" t="s">
        <v>29</v>
      </c>
      <c r="B9" s="38">
        <f t="shared" si="0"/>
        <v>-1.24257797602246</v>
      </c>
      <c r="D9" s="38">
        <f t="shared" si="1"/>
        <v>-0.41966528894191057</v>
      </c>
      <c r="G9" s="15"/>
      <c r="H9" s="15"/>
      <c r="I9" s="15"/>
      <c r="J9" s="15"/>
    </row>
    <row r="10" spans="1:10" ht="11.25" customHeight="1" x14ac:dyDescent="0.25">
      <c r="A10" s="36" t="s">
        <v>16</v>
      </c>
      <c r="B10" s="38">
        <f t="shared" si="0"/>
        <v>-0.17388919194919339</v>
      </c>
      <c r="D10" s="38">
        <f t="shared" si="1"/>
        <v>1.1325656141685805</v>
      </c>
      <c r="G10" s="15"/>
      <c r="H10" s="15"/>
      <c r="I10" s="15"/>
      <c r="J10" s="15"/>
    </row>
    <row r="11" spans="1:10" ht="11.25" customHeight="1" x14ac:dyDescent="0.25">
      <c r="A11" s="36" t="s">
        <v>9</v>
      </c>
      <c r="B11" s="38">
        <f t="shared" si="0"/>
        <v>0.1015693245453555</v>
      </c>
      <c r="D11" s="38">
        <f t="shared" si="1"/>
        <v>0.62304758914287106</v>
      </c>
      <c r="G11" s="15"/>
      <c r="H11" s="15"/>
      <c r="I11" s="15"/>
      <c r="J11" s="15"/>
    </row>
    <row r="12" spans="1:10" ht="11.25" customHeight="1" x14ac:dyDescent="0.25">
      <c r="A12" s="36" t="s">
        <v>5</v>
      </c>
      <c r="B12" s="38">
        <f t="shared" si="0"/>
        <v>-0.57851143056240062</v>
      </c>
      <c r="D12" s="38">
        <f t="shared" si="1"/>
        <v>1.4190793100555901</v>
      </c>
      <c r="G12" s="15"/>
      <c r="H12" s="15"/>
      <c r="I12" s="15"/>
      <c r="J12" s="15"/>
    </row>
    <row r="13" spans="1:10" ht="11.25" customHeight="1" x14ac:dyDescent="0.25">
      <c r="A13" s="36" t="s">
        <v>8</v>
      </c>
      <c r="B13" s="38">
        <f t="shared" si="0"/>
        <v>-0.28241196427065063</v>
      </c>
      <c r="D13" s="38">
        <f t="shared" si="1"/>
        <v>-0.2335301962353924</v>
      </c>
      <c r="G13" s="15"/>
      <c r="H13" s="15"/>
      <c r="I13" s="15"/>
      <c r="J13" s="15"/>
    </row>
    <row r="14" spans="1:10" ht="11.25" customHeight="1" x14ac:dyDescent="0.25">
      <c r="A14" s="36" t="s">
        <v>7</v>
      </c>
      <c r="B14" s="38">
        <f t="shared" si="0"/>
        <v>-2.6219867067617546</v>
      </c>
      <c r="D14" s="38">
        <f t="shared" si="1"/>
        <v>-2.2378122855102482</v>
      </c>
      <c r="G14" s="15"/>
      <c r="H14" s="15"/>
      <c r="I14" s="15"/>
      <c r="J14" s="15"/>
    </row>
    <row r="15" spans="1:10" ht="11.25" customHeight="1" x14ac:dyDescent="0.25">
      <c r="A15" s="36" t="s">
        <v>6</v>
      </c>
      <c r="B15" s="38">
        <f t="shared" si="0"/>
        <v>0.60793722726983823</v>
      </c>
      <c r="D15" s="38">
        <f t="shared" si="1"/>
        <v>0.6380292448776359</v>
      </c>
      <c r="G15" s="15"/>
      <c r="H15" s="15"/>
      <c r="I15" s="15"/>
      <c r="J15" s="15"/>
    </row>
    <row r="16" spans="1:10" ht="11.25" customHeight="1" x14ac:dyDescent="0.25">
      <c r="A16" s="36" t="s">
        <v>64</v>
      </c>
      <c r="B16" s="42" t="s">
        <v>4</v>
      </c>
      <c r="D16" s="38">
        <f t="shared" si="1"/>
        <v>-0.14723390435604244</v>
      </c>
      <c r="G16" s="15"/>
      <c r="H16" s="15"/>
      <c r="I16" s="15"/>
      <c r="J16" s="15"/>
    </row>
    <row r="17" spans="1:10" ht="11.25" customHeight="1" x14ac:dyDescent="0.25">
      <c r="A17" s="36" t="s">
        <v>14</v>
      </c>
      <c r="B17" s="38">
        <f>'2014'!G47-'2014'!G37-SUM(B6:B15)</f>
        <v>0</v>
      </c>
      <c r="D17" s="161">
        <f>G75-G64-SUM(D6:D16)</f>
        <v>0</v>
      </c>
      <c r="E17" s="15"/>
      <c r="H17" s="15"/>
      <c r="I17" s="15"/>
      <c r="J17" s="15"/>
    </row>
    <row r="18" spans="1:10" ht="8.25" customHeight="1" x14ac:dyDescent="0.25">
      <c r="A18" s="44"/>
      <c r="B18" s="38"/>
      <c r="D18" s="38"/>
      <c r="H18" s="15"/>
      <c r="I18" s="15"/>
      <c r="J18" s="15"/>
    </row>
    <row r="19" spans="1:10" ht="12" customHeight="1" x14ac:dyDescent="0.25">
      <c r="A19" s="36" t="s">
        <v>65</v>
      </c>
      <c r="B19" s="38"/>
      <c r="D19" s="38"/>
      <c r="H19" s="15"/>
      <c r="I19" s="15"/>
      <c r="J19" s="15"/>
    </row>
    <row r="20" spans="1:10" ht="12" customHeight="1" x14ac:dyDescent="0.25">
      <c r="A20" s="36" t="s">
        <v>15</v>
      </c>
      <c r="B20" s="38">
        <f>G51-G47</f>
        <v>-0.71812757246643066</v>
      </c>
      <c r="D20" s="42" t="s">
        <v>4</v>
      </c>
      <c r="H20" s="15"/>
      <c r="I20" s="15"/>
      <c r="J20" s="15"/>
    </row>
    <row r="21" spans="1:10" ht="12" customHeight="1" x14ac:dyDescent="0.25">
      <c r="A21" s="36" t="s">
        <v>43</v>
      </c>
      <c r="B21" s="38">
        <f t="shared" ref="B21:B29" si="2">G52-G51</f>
        <v>-0.48214661865977071</v>
      </c>
      <c r="D21" s="38">
        <f>G78-G75</f>
        <v>-0.66834971811302424</v>
      </c>
      <c r="H21" s="15"/>
      <c r="I21" s="15"/>
      <c r="J21" s="15"/>
    </row>
    <row r="22" spans="1:10" ht="12" customHeight="1" x14ac:dyDescent="0.25">
      <c r="A22" s="36" t="s">
        <v>44</v>
      </c>
      <c r="B22" s="38">
        <f t="shared" si="2"/>
        <v>-0.74824329683896451</v>
      </c>
      <c r="D22" s="38">
        <f t="shared" ref="D22:D29" si="3">G79-G78</f>
        <v>-1.1064230452780528</v>
      </c>
      <c r="H22" s="15"/>
      <c r="I22" s="15"/>
      <c r="J22" s="15"/>
    </row>
    <row r="23" spans="1:10" ht="12" customHeight="1" x14ac:dyDescent="0.25">
      <c r="A23" s="86" t="s">
        <v>191</v>
      </c>
      <c r="B23" s="38">
        <f t="shared" si="2"/>
        <v>-2.5927909199170269</v>
      </c>
      <c r="D23" s="38">
        <f t="shared" si="3"/>
        <v>-2.402735934383383</v>
      </c>
      <c r="H23" s="15"/>
      <c r="I23" s="15"/>
      <c r="J23" s="15"/>
    </row>
    <row r="24" spans="1:10" ht="12" customHeight="1" x14ac:dyDescent="0.25">
      <c r="A24" s="86" t="s">
        <v>68</v>
      </c>
      <c r="B24" s="38">
        <f t="shared" si="2"/>
        <v>-0.25149273069172828</v>
      </c>
      <c r="D24" s="38">
        <f t="shared" si="3"/>
        <v>-0.48847166493621152</v>
      </c>
      <c r="H24" s="15"/>
      <c r="I24" s="15"/>
      <c r="J24" s="15"/>
    </row>
    <row r="25" spans="1:10" ht="12" customHeight="1" x14ac:dyDescent="0.25">
      <c r="A25" s="86" t="s">
        <v>55</v>
      </c>
      <c r="B25" s="38">
        <f t="shared" si="2"/>
        <v>-0.25843895167418474</v>
      </c>
      <c r="D25" s="38">
        <f t="shared" si="3"/>
        <v>-0.14759026028896827</v>
      </c>
      <c r="H25" s="15"/>
      <c r="I25" s="15"/>
      <c r="J25" s="15"/>
    </row>
    <row r="26" spans="1:10" ht="12" customHeight="1" x14ac:dyDescent="0.25">
      <c r="A26" s="86" t="s">
        <v>54</v>
      </c>
      <c r="B26" s="38">
        <f t="shared" si="2"/>
        <v>0.44718058787254122</v>
      </c>
      <c r="D26" s="38">
        <f t="shared" si="3"/>
        <v>5.2531047084064753E-2</v>
      </c>
      <c r="H26" s="15"/>
      <c r="I26" s="15"/>
      <c r="J26" s="15"/>
    </row>
    <row r="27" spans="1:10" ht="12" customHeight="1" x14ac:dyDescent="0.25">
      <c r="A27" s="86" t="s">
        <v>47</v>
      </c>
      <c r="B27" s="38">
        <f t="shared" si="2"/>
        <v>0.1207774871275884</v>
      </c>
      <c r="D27" s="38">
        <f t="shared" si="3"/>
        <v>3.5698113149281951E-2</v>
      </c>
      <c r="H27" s="15"/>
      <c r="I27" s="15"/>
      <c r="J27" s="15"/>
    </row>
    <row r="28" spans="1:10" ht="12" customHeight="1" x14ac:dyDescent="0.25">
      <c r="A28" s="86" t="s">
        <v>46</v>
      </c>
      <c r="B28" s="38">
        <f>G59-G58</f>
        <v>-0.40846591101172258</v>
      </c>
      <c r="D28" s="38">
        <f t="shared" si="3"/>
        <v>0.18593276337593778</v>
      </c>
      <c r="H28" s="15"/>
      <c r="I28" s="15"/>
      <c r="J28" s="15"/>
    </row>
    <row r="29" spans="1:10" ht="12" customHeight="1" x14ac:dyDescent="0.25">
      <c r="A29" s="86" t="s">
        <v>48</v>
      </c>
      <c r="B29" s="38">
        <f t="shared" si="2"/>
        <v>-0.74809873541934735</v>
      </c>
      <c r="D29" s="38">
        <f t="shared" si="3"/>
        <v>-2.4062529746515793E-10</v>
      </c>
      <c r="H29" s="15"/>
      <c r="I29" s="15"/>
      <c r="J29" s="15"/>
    </row>
    <row r="30" spans="1:10" ht="12" customHeight="1" x14ac:dyDescent="0.25">
      <c r="A30" s="45" t="s">
        <v>14</v>
      </c>
      <c r="B30" s="46">
        <f>G60-G47-SUM(B20:B29)</f>
        <v>0</v>
      </c>
      <c r="C30" s="4"/>
      <c r="D30" s="46">
        <f>G86-G75-SUM(D20:D29)</f>
        <v>0</v>
      </c>
      <c r="H30" s="15"/>
      <c r="I30" s="15"/>
      <c r="J30" s="15"/>
    </row>
    <row r="31" spans="1:10" ht="12" customHeight="1" x14ac:dyDescent="0.25">
      <c r="A31" s="36"/>
      <c r="B31" s="41"/>
      <c r="C31" s="41"/>
      <c r="D31" s="41"/>
      <c r="E31" s="41"/>
      <c r="H31" s="15"/>
      <c r="I31" s="15"/>
      <c r="J31" s="15"/>
    </row>
    <row r="32" spans="1:10" ht="12" customHeight="1" x14ac:dyDescent="0.25">
      <c r="A32" s="36"/>
      <c r="B32" s="41"/>
      <c r="C32" s="41"/>
      <c r="D32" s="41"/>
      <c r="E32" s="41"/>
      <c r="H32" s="15"/>
      <c r="I32" s="15"/>
      <c r="J32" s="15"/>
    </row>
    <row r="33" spans="1:9" x14ac:dyDescent="0.25">
      <c r="C33" s="7"/>
      <c r="D33" s="15"/>
      <c r="E33" s="17" t="s">
        <v>140</v>
      </c>
      <c r="F33" s="62">
        <v>15144035.305</v>
      </c>
    </row>
    <row r="34" spans="1:9" x14ac:dyDescent="0.25">
      <c r="A34" s="3"/>
      <c r="B34" s="4"/>
      <c r="C34" s="4"/>
      <c r="D34" s="24"/>
      <c r="E34" s="4"/>
      <c r="F34" s="4"/>
      <c r="G34" s="4"/>
      <c r="H34" s="174"/>
    </row>
    <row r="35" spans="1:9" x14ac:dyDescent="0.25">
      <c r="A35" s="3" t="s">
        <v>10</v>
      </c>
      <c r="B35" s="3" t="s">
        <v>11</v>
      </c>
      <c r="C35" s="3" t="s">
        <v>12</v>
      </c>
      <c r="D35" s="3" t="s">
        <v>13</v>
      </c>
      <c r="E35" s="32" t="s">
        <v>126</v>
      </c>
      <c r="F35" s="34" t="s">
        <v>17</v>
      </c>
      <c r="G35" s="35" t="s">
        <v>189</v>
      </c>
      <c r="H35" s="35" t="s">
        <v>190</v>
      </c>
    </row>
    <row r="36" spans="1:9" x14ac:dyDescent="0.25">
      <c r="A36" s="26" t="s">
        <v>62</v>
      </c>
      <c r="E36" s="62"/>
      <c r="G36" s="14"/>
      <c r="H36" s="14"/>
    </row>
    <row r="37" spans="1:9" x14ac:dyDescent="0.25">
      <c r="A37" s="27">
        <v>2014</v>
      </c>
      <c r="B37" s="27">
        <v>0</v>
      </c>
      <c r="C37" s="27">
        <v>13</v>
      </c>
      <c r="D37" s="27">
        <v>0</v>
      </c>
      <c r="E37" s="215">
        <v>2134139.4418600001</v>
      </c>
      <c r="F37" s="62">
        <v>9789056.4328000005</v>
      </c>
      <c r="G37" s="14">
        <f t="shared" ref="G37:G48" si="4">E37/F37*100</f>
        <v>21.801278361305393</v>
      </c>
      <c r="H37" s="12"/>
      <c r="I37" s="23" t="s">
        <v>18</v>
      </c>
    </row>
    <row r="38" spans="1:9" x14ac:dyDescent="0.25">
      <c r="A38" s="28">
        <v>2014</v>
      </c>
      <c r="B38" s="28">
        <v>19</v>
      </c>
      <c r="C38" s="28">
        <v>13</v>
      </c>
      <c r="D38" s="28">
        <v>2</v>
      </c>
      <c r="E38" s="215">
        <v>1928272.5291299999</v>
      </c>
      <c r="F38" s="62">
        <v>9814844.2999000009</v>
      </c>
      <c r="G38" s="14">
        <f t="shared" si="4"/>
        <v>19.646491275971094</v>
      </c>
      <c r="H38" s="14">
        <f>G38-G37</f>
        <v>-2.1547870853342985</v>
      </c>
      <c r="I38" s="23" t="s">
        <v>22</v>
      </c>
    </row>
    <row r="39" spans="1:9" x14ac:dyDescent="0.25">
      <c r="A39" s="28">
        <v>2014</v>
      </c>
      <c r="B39" s="28">
        <v>19</v>
      </c>
      <c r="C39" s="28">
        <v>21</v>
      </c>
      <c r="D39" s="28">
        <v>2</v>
      </c>
      <c r="E39" s="215">
        <v>1941211.7065399999</v>
      </c>
      <c r="F39" s="62">
        <v>10569210.300000001</v>
      </c>
      <c r="G39" s="14">
        <f t="shared" si="4"/>
        <v>18.366667437206729</v>
      </c>
      <c r="H39" s="14">
        <f>G39-G38</f>
        <v>-1.279823838764365</v>
      </c>
      <c r="I39" s="23" t="s">
        <v>58</v>
      </c>
    </row>
    <row r="40" spans="1:9" x14ac:dyDescent="0.25">
      <c r="A40" s="28">
        <v>2014</v>
      </c>
      <c r="B40" s="28">
        <v>19</v>
      </c>
      <c r="C40" s="28">
        <v>22</v>
      </c>
      <c r="D40" s="28">
        <v>2</v>
      </c>
      <c r="E40" s="215">
        <v>2027332.2291999999</v>
      </c>
      <c r="F40" s="62">
        <v>10977626.300000001</v>
      </c>
      <c r="G40" s="14">
        <f t="shared" si="4"/>
        <v>18.467856108382918</v>
      </c>
      <c r="H40" s="14">
        <f t="shared" ref="H40:H47" si="5">G40-G39</f>
        <v>0.1011886711761889</v>
      </c>
      <c r="I40" s="22" t="s">
        <v>57</v>
      </c>
    </row>
    <row r="41" spans="1:9" x14ac:dyDescent="0.25">
      <c r="A41" s="27">
        <v>2014</v>
      </c>
      <c r="B41" s="27">
        <v>19</v>
      </c>
      <c r="C41" s="27">
        <v>23</v>
      </c>
      <c r="D41" s="27">
        <v>2</v>
      </c>
      <c r="E41" s="215">
        <v>2188444.2502000001</v>
      </c>
      <c r="F41" s="62">
        <v>12704841.300000001</v>
      </c>
      <c r="G41" s="14">
        <f t="shared" si="4"/>
        <v>17.225278132360458</v>
      </c>
      <c r="H41" s="14">
        <f t="shared" si="5"/>
        <v>-1.24257797602246</v>
      </c>
      <c r="I41" s="22" t="s">
        <v>56</v>
      </c>
    </row>
    <row r="42" spans="1:9" x14ac:dyDescent="0.25">
      <c r="A42" s="27">
        <v>2014</v>
      </c>
      <c r="B42" s="27">
        <v>19</v>
      </c>
      <c r="C42" s="27">
        <v>24</v>
      </c>
      <c r="D42" s="27">
        <v>2</v>
      </c>
      <c r="E42" s="215">
        <v>2248569.2801999999</v>
      </c>
      <c r="F42" s="62">
        <v>13187015.369000001</v>
      </c>
      <c r="G42" s="14">
        <f t="shared" si="4"/>
        <v>17.051388940411265</v>
      </c>
      <c r="H42" s="14">
        <f t="shared" si="5"/>
        <v>-0.17388919194919339</v>
      </c>
      <c r="I42" s="22" t="s">
        <v>42</v>
      </c>
    </row>
    <row r="43" spans="1:9" x14ac:dyDescent="0.25">
      <c r="A43" s="27">
        <v>2014</v>
      </c>
      <c r="B43" s="27">
        <v>19</v>
      </c>
      <c r="C43" s="27">
        <v>25</v>
      </c>
      <c r="D43" s="27">
        <v>2</v>
      </c>
      <c r="E43" s="215">
        <v>2313645.6318000001</v>
      </c>
      <c r="F43" s="62">
        <v>13488318.435000001</v>
      </c>
      <c r="G43" s="14">
        <f t="shared" si="4"/>
        <v>17.15295826495662</v>
      </c>
      <c r="H43" s="14">
        <f t="shared" si="5"/>
        <v>0.1015693245453555</v>
      </c>
      <c r="I43" s="22" t="s">
        <v>60</v>
      </c>
    </row>
    <row r="44" spans="1:9" x14ac:dyDescent="0.25">
      <c r="A44" s="27">
        <v>2014</v>
      </c>
      <c r="B44" s="27">
        <v>19</v>
      </c>
      <c r="C44" s="27">
        <v>26</v>
      </c>
      <c r="D44" s="27">
        <v>2</v>
      </c>
      <c r="E44" s="215">
        <v>2415879.1098000002</v>
      </c>
      <c r="F44" s="62">
        <v>14575926.026000001</v>
      </c>
      <c r="G44" s="14">
        <f t="shared" si="4"/>
        <v>16.57444683439422</v>
      </c>
      <c r="H44" s="14">
        <f t="shared" si="5"/>
        <v>-0.57851143056240062</v>
      </c>
      <c r="I44" s="22" t="s">
        <v>5</v>
      </c>
    </row>
    <row r="45" spans="1:9" x14ac:dyDescent="0.25">
      <c r="A45" s="27">
        <v>2014</v>
      </c>
      <c r="B45" s="27">
        <v>19</v>
      </c>
      <c r="C45" s="27">
        <v>27</v>
      </c>
      <c r="D45" s="27">
        <v>2</v>
      </c>
      <c r="E45" s="216">
        <v>2478953.5077</v>
      </c>
      <c r="F45" s="62">
        <v>15215739.025</v>
      </c>
      <c r="G45" s="14">
        <f t="shared" si="4"/>
        <v>16.292034870123569</v>
      </c>
      <c r="H45" s="14">
        <f t="shared" si="5"/>
        <v>-0.28241196427065063</v>
      </c>
      <c r="I45" s="22" t="s">
        <v>8</v>
      </c>
    </row>
    <row r="46" spans="1:9" x14ac:dyDescent="0.25">
      <c r="A46" s="27">
        <v>2014</v>
      </c>
      <c r="B46" s="27">
        <v>19</v>
      </c>
      <c r="C46" s="27">
        <v>28</v>
      </c>
      <c r="D46" s="27">
        <v>2</v>
      </c>
      <c r="E46" s="215">
        <v>1981493.0098999999</v>
      </c>
      <c r="F46" s="62">
        <v>14495142.857000001</v>
      </c>
      <c r="G46" s="14">
        <f t="shared" si="4"/>
        <v>13.670048163361814</v>
      </c>
      <c r="H46" s="14">
        <f t="shared" si="5"/>
        <v>-2.6219867067617546</v>
      </c>
      <c r="I46" s="22" t="s">
        <v>7</v>
      </c>
    </row>
    <row r="47" spans="1:9" x14ac:dyDescent="0.25">
      <c r="A47" s="27">
        <v>2014</v>
      </c>
      <c r="B47" s="27">
        <v>19</v>
      </c>
      <c r="C47" s="27">
        <v>1</v>
      </c>
      <c r="D47" s="27">
        <v>2</v>
      </c>
      <c r="E47" s="62">
        <v>2162263.1483999998</v>
      </c>
      <c r="F47" s="62">
        <v>15144035.305</v>
      </c>
      <c r="G47" s="14">
        <f t="shared" si="4"/>
        <v>14.277985390631653</v>
      </c>
      <c r="H47" s="14">
        <f t="shared" si="5"/>
        <v>0.60793722726983823</v>
      </c>
      <c r="I47" s="22" t="s">
        <v>59</v>
      </c>
    </row>
    <row r="48" spans="1:9" x14ac:dyDescent="0.25">
      <c r="E48" s="62">
        <f>E47</f>
        <v>2162263.1483999998</v>
      </c>
      <c r="F48" s="62">
        <f>F47</f>
        <v>15144035.305</v>
      </c>
      <c r="G48" s="14">
        <f t="shared" si="4"/>
        <v>14.277985390631653</v>
      </c>
      <c r="H48" s="14"/>
      <c r="I48" s="22" t="s">
        <v>64</v>
      </c>
    </row>
    <row r="49" spans="1:9" x14ac:dyDescent="0.25">
      <c r="E49" s="28"/>
      <c r="F49" s="162">
        <f>F48-$F$33</f>
        <v>0</v>
      </c>
      <c r="G49" s="163">
        <f>G47-'Fig1'!C87*100</f>
        <v>5.2010230433552351E-7</v>
      </c>
      <c r="H49" s="14"/>
      <c r="I49" s="22"/>
    </row>
    <row r="50" spans="1:9" x14ac:dyDescent="0.25">
      <c r="A50" s="31"/>
      <c r="C50" s="31"/>
      <c r="E50" s="62"/>
      <c r="F50" s="62"/>
      <c r="H50" s="14"/>
      <c r="I50" s="22"/>
    </row>
    <row r="51" spans="1:9" x14ac:dyDescent="0.25">
      <c r="A51" s="27">
        <v>2014</v>
      </c>
      <c r="B51" s="27">
        <v>19</v>
      </c>
      <c r="C51" s="70">
        <v>2</v>
      </c>
      <c r="D51" s="27">
        <v>2</v>
      </c>
      <c r="E51" s="62">
        <v>2173113.5677199997</v>
      </c>
      <c r="F51" s="62">
        <v>16026079.306</v>
      </c>
      <c r="G51" s="14">
        <f t="shared" ref="G51:G60" si="6">E51/F51*100</f>
        <v>13.559857818165222</v>
      </c>
      <c r="H51" s="14">
        <f>G51-G47</f>
        <v>-0.71812757246643066</v>
      </c>
      <c r="I51" s="71" t="s">
        <v>15</v>
      </c>
    </row>
    <row r="52" spans="1:9" x14ac:dyDescent="0.25">
      <c r="A52" s="27">
        <v>2014</v>
      </c>
      <c r="B52" s="27">
        <v>19</v>
      </c>
      <c r="C52" s="27">
        <v>3</v>
      </c>
      <c r="D52" s="27">
        <v>2</v>
      </c>
      <c r="E52" s="62">
        <v>2174429.2502799998</v>
      </c>
      <c r="F52" s="62">
        <v>16626986.306000002</v>
      </c>
      <c r="G52" s="14">
        <f t="shared" si="6"/>
        <v>13.077711199505451</v>
      </c>
      <c r="H52" s="14">
        <f t="shared" ref="H52:H60" si="7">G52-G51</f>
        <v>-0.48214661865977071</v>
      </c>
      <c r="I52" s="71" t="s">
        <v>43</v>
      </c>
    </row>
    <row r="53" spans="1:9" x14ac:dyDescent="0.25">
      <c r="A53" s="27">
        <v>2014</v>
      </c>
      <c r="B53" s="27">
        <v>19</v>
      </c>
      <c r="C53" s="62">
        <v>4</v>
      </c>
      <c r="D53" s="27">
        <v>2</v>
      </c>
      <c r="E53" s="28">
        <v>2175265.2502800003</v>
      </c>
      <c r="F53" s="28">
        <v>17642815.306000002</v>
      </c>
      <c r="G53" s="14">
        <f t="shared" si="6"/>
        <v>12.329467902666487</v>
      </c>
      <c r="H53" s="14">
        <f t="shared" si="7"/>
        <v>-0.74824329683896451</v>
      </c>
      <c r="I53" s="71" t="s">
        <v>44</v>
      </c>
    </row>
    <row r="54" spans="1:9" x14ac:dyDescent="0.25">
      <c r="A54" s="27">
        <v>2014</v>
      </c>
      <c r="B54" s="27">
        <v>19</v>
      </c>
      <c r="C54" s="70">
        <v>5</v>
      </c>
      <c r="D54" s="27">
        <v>2</v>
      </c>
      <c r="E54" s="62">
        <v>1543734.4741700001</v>
      </c>
      <c r="F54" s="62">
        <v>15854839.15</v>
      </c>
      <c r="G54" s="14">
        <f t="shared" si="6"/>
        <v>9.7366769827494597</v>
      </c>
      <c r="H54" s="14">
        <f>G54-G53</f>
        <v>-2.5927909199170269</v>
      </c>
      <c r="I54" s="86" t="s">
        <v>191</v>
      </c>
    </row>
    <row r="55" spans="1:9" x14ac:dyDescent="0.25">
      <c r="A55" s="27">
        <v>2014</v>
      </c>
      <c r="B55" s="27">
        <v>19</v>
      </c>
      <c r="C55" s="70">
        <v>6</v>
      </c>
      <c r="D55" s="27">
        <v>2</v>
      </c>
      <c r="E55" s="62">
        <v>1465121.6961300001</v>
      </c>
      <c r="F55" s="62">
        <v>15446423.15</v>
      </c>
      <c r="G55" s="14">
        <f t="shared" si="6"/>
        <v>9.4851842520577314</v>
      </c>
      <c r="H55" s="14">
        <f t="shared" si="7"/>
        <v>-0.25149273069172828</v>
      </c>
      <c r="I55" s="71" t="s">
        <v>68</v>
      </c>
    </row>
    <row r="56" spans="1:9" x14ac:dyDescent="0.25">
      <c r="A56" s="27">
        <v>2014</v>
      </c>
      <c r="B56" s="27">
        <v>19</v>
      </c>
      <c r="C56" s="70">
        <v>7</v>
      </c>
      <c r="D56" s="27">
        <v>2</v>
      </c>
      <c r="E56" s="62">
        <v>1383353.9420500002</v>
      </c>
      <c r="F56" s="62">
        <v>14992870.151000001</v>
      </c>
      <c r="G56" s="14">
        <f t="shared" si="6"/>
        <v>9.2267453003835467</v>
      </c>
      <c r="H56" s="14">
        <f t="shared" si="7"/>
        <v>-0.25843895167418474</v>
      </c>
      <c r="I56" s="71" t="s">
        <v>55</v>
      </c>
    </row>
    <row r="57" spans="1:9" x14ac:dyDescent="0.25">
      <c r="A57" s="27">
        <v>2014</v>
      </c>
      <c r="B57" s="27">
        <v>19</v>
      </c>
      <c r="C57" s="70">
        <v>8</v>
      </c>
      <c r="D57" s="27">
        <v>2</v>
      </c>
      <c r="E57" s="62">
        <v>1338674.9767499999</v>
      </c>
      <c r="F57" s="62">
        <v>13837970.15</v>
      </c>
      <c r="G57" s="14">
        <f t="shared" si="6"/>
        <v>9.6739258882560879</v>
      </c>
      <c r="H57" s="14">
        <f>G57-G55</f>
        <v>0.18874163619835649</v>
      </c>
      <c r="I57" s="71" t="s">
        <v>54</v>
      </c>
    </row>
    <row r="58" spans="1:9" x14ac:dyDescent="0.25">
      <c r="A58" s="27">
        <v>2014</v>
      </c>
      <c r="B58" s="27">
        <v>19</v>
      </c>
      <c r="C58" s="70">
        <v>9</v>
      </c>
      <c r="D58" s="27">
        <v>2</v>
      </c>
      <c r="E58" s="62">
        <v>1289445.68068</v>
      </c>
      <c r="F58" s="62">
        <v>13164724.15</v>
      </c>
      <c r="G58" s="14">
        <f t="shared" si="6"/>
        <v>9.7947033753836763</v>
      </c>
      <c r="H58" s="14">
        <f t="shared" si="7"/>
        <v>0.1207774871275884</v>
      </c>
      <c r="I58" s="71" t="s">
        <v>47</v>
      </c>
    </row>
    <row r="59" spans="1:9" x14ac:dyDescent="0.25">
      <c r="A59" s="27">
        <v>2014</v>
      </c>
      <c r="B59" s="27">
        <v>19</v>
      </c>
      <c r="C59" s="70">
        <v>10</v>
      </c>
      <c r="D59" s="27">
        <v>2</v>
      </c>
      <c r="E59" s="62">
        <v>1190299.0003899999</v>
      </c>
      <c r="F59" s="62">
        <v>12681322.040999999</v>
      </c>
      <c r="G59" s="14">
        <f t="shared" si="6"/>
        <v>9.3862374643719537</v>
      </c>
      <c r="H59" s="14">
        <f t="shared" si="7"/>
        <v>-0.40846591101172258</v>
      </c>
      <c r="I59" s="71" t="s">
        <v>46</v>
      </c>
    </row>
    <row r="60" spans="1:9" x14ac:dyDescent="0.25">
      <c r="A60" s="27">
        <v>2014</v>
      </c>
      <c r="B60" s="27">
        <v>19</v>
      </c>
      <c r="C60" s="70">
        <v>11</v>
      </c>
      <c r="D60" s="27">
        <v>2</v>
      </c>
      <c r="E60" s="62">
        <v>1308162.5832400001</v>
      </c>
      <c r="F60" s="62">
        <v>15144033.040999999</v>
      </c>
      <c r="G60" s="14">
        <f t="shared" si="6"/>
        <v>8.6381387289526064</v>
      </c>
      <c r="H60" s="14">
        <f t="shared" si="7"/>
        <v>-0.74809873541934735</v>
      </c>
      <c r="I60" s="71" t="s">
        <v>48</v>
      </c>
    </row>
    <row r="61" spans="1:9" x14ac:dyDescent="0.25">
      <c r="E61" s="62"/>
      <c r="F61" s="162">
        <f>F60-$F$33</f>
        <v>-2.2640000004321337</v>
      </c>
      <c r="G61" s="163">
        <f>G60-'Fig1'!E87*100</f>
        <v>-2.6238346606533014E-8</v>
      </c>
    </row>
    <row r="62" spans="1:9" x14ac:dyDescent="0.25">
      <c r="E62" s="62"/>
      <c r="F62" s="62"/>
    </row>
    <row r="63" spans="1:9" x14ac:dyDescent="0.25">
      <c r="A63" s="66" t="s">
        <v>61</v>
      </c>
      <c r="B63" s="31"/>
      <c r="C63" s="31"/>
      <c r="D63" s="31"/>
      <c r="E63" s="82"/>
      <c r="F63" s="70"/>
      <c r="G63" s="31"/>
      <c r="H63" s="12"/>
    </row>
    <row r="64" spans="1:9" x14ac:dyDescent="0.25">
      <c r="A64" s="31">
        <v>2014</v>
      </c>
      <c r="B64" s="31">
        <v>0</v>
      </c>
      <c r="C64" s="31">
        <v>13</v>
      </c>
      <c r="D64" s="31">
        <v>0</v>
      </c>
      <c r="E64" s="82">
        <v>2134139.4418600001</v>
      </c>
      <c r="F64" s="82">
        <f t="shared" ref="F64" si="8">F37</f>
        <v>9789056.4328000005</v>
      </c>
      <c r="G64" s="14">
        <f t="shared" ref="G64:G75" si="9">E64/F64*100</f>
        <v>21.801278361305393</v>
      </c>
      <c r="H64" s="12"/>
      <c r="I64" s="23" t="s">
        <v>18</v>
      </c>
    </row>
    <row r="65" spans="1:9" x14ac:dyDescent="0.25">
      <c r="A65" s="31">
        <v>2014</v>
      </c>
      <c r="B65" s="31">
        <v>17</v>
      </c>
      <c r="C65" s="31">
        <v>13</v>
      </c>
      <c r="D65" s="31">
        <v>3</v>
      </c>
      <c r="E65" s="31">
        <v>1991879.645</v>
      </c>
      <c r="F65" s="31">
        <v>9868542.8154000007</v>
      </c>
      <c r="G65" s="14">
        <f t="shared" si="9"/>
        <v>20.184131358194481</v>
      </c>
      <c r="H65" s="14">
        <f>G65-G64</f>
        <v>-1.6171470031109116</v>
      </c>
      <c r="I65" s="23" t="s">
        <v>41</v>
      </c>
    </row>
    <row r="66" spans="1:9" x14ac:dyDescent="0.25">
      <c r="A66" s="31">
        <v>2014</v>
      </c>
      <c r="B66" s="31">
        <v>17</v>
      </c>
      <c r="C66" s="76">
        <v>50</v>
      </c>
      <c r="D66" s="80">
        <v>3</v>
      </c>
      <c r="E66" s="31">
        <v>2005132.9275</v>
      </c>
      <c r="F66" s="31">
        <v>10622908.814999999</v>
      </c>
      <c r="G66" s="14">
        <f t="shared" si="9"/>
        <v>18.875554355400915</v>
      </c>
      <c r="H66" s="14">
        <f>G66-G65</f>
        <v>-1.3085770027935659</v>
      </c>
      <c r="I66" s="23" t="s">
        <v>28</v>
      </c>
    </row>
    <row r="67" spans="1:9" x14ac:dyDescent="0.25">
      <c r="A67" s="31">
        <v>2014</v>
      </c>
      <c r="B67" s="31">
        <v>17</v>
      </c>
      <c r="C67" s="76">
        <v>51</v>
      </c>
      <c r="D67" s="80">
        <v>3</v>
      </c>
      <c r="E67" s="31">
        <v>2141788.6965999999</v>
      </c>
      <c r="F67" s="31">
        <v>11031324.814999999</v>
      </c>
      <c r="G67" s="14">
        <f t="shared" si="9"/>
        <v>19.415516563229762</v>
      </c>
      <c r="H67" s="14">
        <f t="shared" ref="H67:H74" si="10">G67-G66</f>
        <v>0.53996220782884663</v>
      </c>
      <c r="I67" s="22" t="s">
        <v>57</v>
      </c>
    </row>
    <row r="68" spans="1:9" x14ac:dyDescent="0.25">
      <c r="A68" s="31">
        <v>2014</v>
      </c>
      <c r="B68" s="31">
        <v>17</v>
      </c>
      <c r="C68" s="76">
        <v>52</v>
      </c>
      <c r="D68" s="80">
        <v>3</v>
      </c>
      <c r="E68" s="31">
        <v>2426394.0425</v>
      </c>
      <c r="F68" s="31">
        <v>12773284.058</v>
      </c>
      <c r="G68" s="14">
        <f t="shared" si="9"/>
        <v>18.995851274287851</v>
      </c>
      <c r="H68" s="14">
        <f t="shared" si="10"/>
        <v>-0.41966528894191057</v>
      </c>
      <c r="I68" s="22" t="s">
        <v>56</v>
      </c>
    </row>
    <row r="69" spans="1:9" x14ac:dyDescent="0.25">
      <c r="A69" s="31">
        <v>2014</v>
      </c>
      <c r="B69" s="31">
        <v>17</v>
      </c>
      <c r="C69" s="76">
        <v>53</v>
      </c>
      <c r="D69" s="80">
        <v>3</v>
      </c>
      <c r="E69" s="31">
        <v>2675776.4334999998</v>
      </c>
      <c r="F69" s="31">
        <v>13293526.502</v>
      </c>
      <c r="G69" s="14">
        <f t="shared" si="9"/>
        <v>20.128416888456432</v>
      </c>
      <c r="H69" s="14">
        <f t="shared" si="10"/>
        <v>1.1325656141685805</v>
      </c>
      <c r="I69" s="22" t="s">
        <v>16</v>
      </c>
    </row>
    <row r="70" spans="1:9" x14ac:dyDescent="0.25">
      <c r="A70" s="31">
        <v>2014</v>
      </c>
      <c r="B70" s="31">
        <v>17</v>
      </c>
      <c r="C70" s="76">
        <v>54</v>
      </c>
      <c r="D70" s="80">
        <v>3</v>
      </c>
      <c r="E70" s="31">
        <v>2799931.3379000002</v>
      </c>
      <c r="F70" s="31">
        <v>13492692.725</v>
      </c>
      <c r="G70" s="14">
        <f t="shared" si="9"/>
        <v>20.751464477599303</v>
      </c>
      <c r="H70" s="14">
        <f t="shared" si="10"/>
        <v>0.62304758914287106</v>
      </c>
      <c r="I70" s="22" t="s">
        <v>9</v>
      </c>
    </row>
    <row r="71" spans="1:9" x14ac:dyDescent="0.25">
      <c r="A71" s="31">
        <v>2014</v>
      </c>
      <c r="B71" s="31">
        <v>17</v>
      </c>
      <c r="C71" s="76">
        <v>55</v>
      </c>
      <c r="D71" s="80">
        <v>3</v>
      </c>
      <c r="E71" s="31">
        <v>3229888.6937000002</v>
      </c>
      <c r="F71" s="31">
        <v>14568378.316</v>
      </c>
      <c r="G71" s="14">
        <f t="shared" si="9"/>
        <v>22.170543787654893</v>
      </c>
      <c r="H71" s="14">
        <f t="shared" si="10"/>
        <v>1.4190793100555901</v>
      </c>
      <c r="I71" s="22" t="s">
        <v>5</v>
      </c>
    </row>
    <row r="72" spans="1:9" x14ac:dyDescent="0.25">
      <c r="A72" s="61">
        <v>2014</v>
      </c>
      <c r="B72" s="61">
        <v>17</v>
      </c>
      <c r="C72" s="76">
        <v>56</v>
      </c>
      <c r="D72" s="81">
        <v>3</v>
      </c>
      <c r="E72" s="31">
        <v>3336222.9959999998</v>
      </c>
      <c r="F72" s="31">
        <v>15208191.316</v>
      </c>
      <c r="G72" s="14">
        <f t="shared" si="9"/>
        <v>21.9370135914195</v>
      </c>
      <c r="H72" s="67">
        <f t="shared" si="10"/>
        <v>-0.2335301962353924</v>
      </c>
      <c r="I72" s="22" t="s">
        <v>8</v>
      </c>
    </row>
    <row r="73" spans="1:9" x14ac:dyDescent="0.25">
      <c r="A73" s="27">
        <v>2014</v>
      </c>
      <c r="B73" s="27">
        <v>17</v>
      </c>
      <c r="C73" s="27">
        <v>57</v>
      </c>
      <c r="D73" s="78">
        <v>3</v>
      </c>
      <c r="E73" s="31">
        <v>2855427.3106999998</v>
      </c>
      <c r="F73" s="31">
        <v>14495142.551000001</v>
      </c>
      <c r="G73" s="14">
        <f t="shared" si="9"/>
        <v>19.699201305909252</v>
      </c>
      <c r="H73" s="67">
        <f t="shared" si="10"/>
        <v>-2.2378122855102482</v>
      </c>
      <c r="I73" s="22" t="s">
        <v>7</v>
      </c>
    </row>
    <row r="74" spans="1:9" x14ac:dyDescent="0.25">
      <c r="A74" s="27">
        <v>2014</v>
      </c>
      <c r="B74" s="27">
        <v>17</v>
      </c>
      <c r="C74" s="27">
        <v>58</v>
      </c>
      <c r="D74" s="78">
        <v>3</v>
      </c>
      <c r="E74" s="31">
        <v>3079877.4246999999</v>
      </c>
      <c r="F74" s="31">
        <v>15144035.551000001</v>
      </c>
      <c r="G74" s="14">
        <f t="shared" si="9"/>
        <v>20.337230550786888</v>
      </c>
      <c r="H74" s="67">
        <f t="shared" si="10"/>
        <v>0.6380292448776359</v>
      </c>
      <c r="I74" s="22" t="s">
        <v>6</v>
      </c>
    </row>
    <row r="75" spans="1:9" x14ac:dyDescent="0.25">
      <c r="A75" s="27">
        <v>2014</v>
      </c>
      <c r="B75" s="27">
        <v>17</v>
      </c>
      <c r="C75" s="76">
        <v>59</v>
      </c>
      <c r="D75" s="78">
        <v>3</v>
      </c>
      <c r="E75" s="31">
        <v>3057580.24</v>
      </c>
      <c r="F75" s="31">
        <v>15144035.403000001</v>
      </c>
      <c r="G75" s="14">
        <f t="shared" si="9"/>
        <v>20.189996646430846</v>
      </c>
      <c r="H75" s="67">
        <f>G75-G74</f>
        <v>-0.14723390435604244</v>
      </c>
      <c r="I75" s="22" t="s">
        <v>63</v>
      </c>
    </row>
    <row r="76" spans="1:9" x14ac:dyDescent="0.25">
      <c r="D76" s="78"/>
      <c r="E76" s="79"/>
      <c r="F76" s="162">
        <f>F75-$F$33</f>
        <v>9.8000001162290573E-2</v>
      </c>
      <c r="G76" s="163">
        <f>G75-PSZ!B$58*100</f>
        <v>-5.8883561822220543E-3</v>
      </c>
    </row>
    <row r="77" spans="1:9" x14ac:dyDescent="0.25">
      <c r="D77" s="78"/>
      <c r="E77" s="79"/>
      <c r="F77" s="77"/>
      <c r="G77" s="6"/>
      <c r="I77" s="71"/>
    </row>
    <row r="78" spans="1:9" x14ac:dyDescent="0.25">
      <c r="A78" s="27">
        <v>2014</v>
      </c>
      <c r="B78" s="27">
        <v>17</v>
      </c>
      <c r="C78" s="27">
        <v>61</v>
      </c>
      <c r="D78" s="78">
        <v>3</v>
      </c>
      <c r="E78" s="188">
        <v>3058636.2973000002</v>
      </c>
      <c r="F78" s="70">
        <v>15667921.403000001</v>
      </c>
      <c r="G78" s="14">
        <f t="shared" ref="G78:G86" si="11">E78/F78*100</f>
        <v>19.521646928317821</v>
      </c>
      <c r="H78" s="67">
        <f>G78-G75</f>
        <v>-0.66834971811302424</v>
      </c>
      <c r="I78" s="71" t="s">
        <v>43</v>
      </c>
    </row>
    <row r="79" spans="1:9" x14ac:dyDescent="0.25">
      <c r="A79" s="27">
        <v>2014</v>
      </c>
      <c r="B79" s="27">
        <v>17</v>
      </c>
      <c r="C79" s="27">
        <v>62</v>
      </c>
      <c r="D79" s="78">
        <v>3</v>
      </c>
      <c r="E79" s="188">
        <v>3072349.9887999999</v>
      </c>
      <c r="F79" s="31">
        <v>16683750.403000001</v>
      </c>
      <c r="G79" s="14">
        <f t="shared" si="11"/>
        <v>18.415223883039769</v>
      </c>
      <c r="H79" s="67">
        <f t="shared" ref="H79:H86" si="12">G79-G78</f>
        <v>-1.1064230452780528</v>
      </c>
      <c r="I79" s="71" t="s">
        <v>44</v>
      </c>
    </row>
    <row r="80" spans="1:9" x14ac:dyDescent="0.25">
      <c r="A80" s="27">
        <v>2014</v>
      </c>
      <c r="B80" s="27">
        <v>17</v>
      </c>
      <c r="C80" s="27">
        <v>63</v>
      </c>
      <c r="D80" s="80">
        <v>3</v>
      </c>
      <c r="E80" s="188">
        <v>2381334.4270000001</v>
      </c>
      <c r="F80" s="31">
        <v>14871732.829</v>
      </c>
      <c r="G80" s="14">
        <f t="shared" si="11"/>
        <v>16.012487948656386</v>
      </c>
      <c r="H80" s="67">
        <f t="shared" si="12"/>
        <v>-2.402735934383383</v>
      </c>
      <c r="I80" s="86" t="s">
        <v>191</v>
      </c>
    </row>
    <row r="81" spans="1:10" x14ac:dyDescent="0.25">
      <c r="A81" s="27">
        <v>2014</v>
      </c>
      <c r="B81" s="27">
        <v>17</v>
      </c>
      <c r="C81" s="31">
        <v>64</v>
      </c>
      <c r="D81" s="80">
        <v>3</v>
      </c>
      <c r="E81" s="188">
        <v>2245287.6597000002</v>
      </c>
      <c r="F81" s="31">
        <v>14463316.829</v>
      </c>
      <c r="G81" s="14">
        <f t="shared" si="11"/>
        <v>15.524016283720174</v>
      </c>
      <c r="H81" s="67">
        <f t="shared" si="12"/>
        <v>-0.48847166493621152</v>
      </c>
      <c r="I81" s="71" t="s">
        <v>68</v>
      </c>
    </row>
    <row r="82" spans="1:10" x14ac:dyDescent="0.25">
      <c r="A82" s="27">
        <v>2014</v>
      </c>
      <c r="B82" s="27">
        <v>17</v>
      </c>
      <c r="C82" s="27">
        <v>65</v>
      </c>
      <c r="D82" s="80">
        <v>3</v>
      </c>
      <c r="E82" s="188">
        <v>2154121.2749000001</v>
      </c>
      <c r="F82" s="31">
        <v>14009245.527000001</v>
      </c>
      <c r="G82" s="14">
        <f t="shared" si="11"/>
        <v>15.376426023431206</v>
      </c>
      <c r="H82" s="67">
        <f t="shared" si="12"/>
        <v>-0.14759026028896827</v>
      </c>
      <c r="I82" s="71" t="s">
        <v>55</v>
      </c>
    </row>
    <row r="83" spans="1:10" x14ac:dyDescent="0.25">
      <c r="A83" s="31">
        <v>2014</v>
      </c>
      <c r="B83" s="27">
        <v>17</v>
      </c>
      <c r="C83" s="31">
        <v>70</v>
      </c>
      <c r="D83" s="80">
        <v>3</v>
      </c>
      <c r="E83" s="188">
        <v>2134067.8668999998</v>
      </c>
      <c r="F83" s="31">
        <v>13831575.635</v>
      </c>
      <c r="G83" s="14">
        <f t="shared" si="11"/>
        <v>15.428957070515271</v>
      </c>
      <c r="H83" s="67">
        <f t="shared" si="12"/>
        <v>5.2531047084064753E-2</v>
      </c>
      <c r="I83" s="71" t="s">
        <v>144</v>
      </c>
    </row>
    <row r="84" spans="1:10" x14ac:dyDescent="0.25">
      <c r="A84" s="27">
        <v>2014</v>
      </c>
      <c r="B84" s="27">
        <v>17</v>
      </c>
      <c r="C84" s="27">
        <v>66</v>
      </c>
      <c r="D84" s="80">
        <v>3</v>
      </c>
      <c r="E84" s="188">
        <v>2042085.5460999999</v>
      </c>
      <c r="F84" s="31">
        <v>13204856.635</v>
      </c>
      <c r="G84" s="14">
        <f t="shared" si="11"/>
        <v>15.464655183664552</v>
      </c>
      <c r="H84" s="67">
        <f t="shared" si="12"/>
        <v>3.5698113149281951E-2</v>
      </c>
      <c r="I84" s="71" t="s">
        <v>47</v>
      </c>
    </row>
    <row r="85" spans="1:10" x14ac:dyDescent="0.25">
      <c r="A85" s="27">
        <v>2014</v>
      </c>
      <c r="B85" s="27">
        <v>17</v>
      </c>
      <c r="C85" s="27">
        <v>67</v>
      </c>
      <c r="D85" s="80">
        <v>3</v>
      </c>
      <c r="E85" s="188">
        <v>1984701.7614</v>
      </c>
      <c r="F85" s="31">
        <v>12681323.973999999</v>
      </c>
      <c r="G85" s="14">
        <f t="shared" si="11"/>
        <v>15.65058794704049</v>
      </c>
      <c r="H85" s="67">
        <f t="shared" si="12"/>
        <v>0.18593276337593778</v>
      </c>
      <c r="I85" s="71" t="s">
        <v>46</v>
      </c>
    </row>
    <row r="86" spans="1:10" x14ac:dyDescent="0.25">
      <c r="A86" s="27">
        <v>2014</v>
      </c>
      <c r="B86" s="27">
        <v>17</v>
      </c>
      <c r="C86" s="27">
        <v>68</v>
      </c>
      <c r="D86" s="27">
        <v>3</v>
      </c>
      <c r="E86" s="188">
        <v>2370130.5123000001</v>
      </c>
      <c r="F86" s="31">
        <v>15144034.973999999</v>
      </c>
      <c r="G86" s="14">
        <f t="shared" si="11"/>
        <v>15.650587946799865</v>
      </c>
      <c r="H86" s="83">
        <f t="shared" si="12"/>
        <v>-2.4062529746515793E-10</v>
      </c>
      <c r="I86" s="71" t="s">
        <v>48</v>
      </c>
    </row>
    <row r="87" spans="1:10" x14ac:dyDescent="0.25">
      <c r="A87" s="4"/>
      <c r="B87" s="4"/>
      <c r="C87" s="4"/>
      <c r="D87" s="166"/>
      <c r="E87" s="167"/>
      <c r="F87" s="170">
        <f>F86-$F$33</f>
        <v>-0.33100000023841858</v>
      </c>
      <c r="G87" s="169">
        <f>G86-PSZ!$C$58*100</f>
        <v>-1.3733237358460215E-2</v>
      </c>
      <c r="H87" s="4"/>
      <c r="I87" s="4"/>
      <c r="J87" s="4"/>
    </row>
  </sheetData>
  <mergeCells count="1">
    <mergeCell ref="B3:D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tint="0.79998168889431442"/>
  </sheetPr>
  <dimension ref="A1:H59"/>
  <sheetViews>
    <sheetView zoomScale="85" zoomScaleNormal="85" workbookViewId="0">
      <selection activeCell="O39" sqref="O39"/>
    </sheetView>
  </sheetViews>
  <sheetFormatPr defaultRowHeight="15" x14ac:dyDescent="0.25"/>
  <cols>
    <col min="2" max="3" width="14.5703125" customWidth="1"/>
  </cols>
  <sheetData>
    <row r="1" spans="1:8" x14ac:dyDescent="0.25">
      <c r="A1" s="26" t="s">
        <v>141</v>
      </c>
    </row>
    <row r="3" spans="1:8" ht="30" x14ac:dyDescent="0.25">
      <c r="A3" s="33"/>
      <c r="B3" s="172" t="s">
        <v>49</v>
      </c>
      <c r="C3" s="172" t="s">
        <v>50</v>
      </c>
    </row>
    <row r="4" spans="1:8" x14ac:dyDescent="0.25">
      <c r="A4">
        <v>1960</v>
      </c>
      <c r="B4" s="6">
        <v>0.12591519166871309</v>
      </c>
      <c r="C4" s="6">
        <v>0.10015657326110061</v>
      </c>
    </row>
    <row r="5" spans="1:8" x14ac:dyDescent="0.25">
      <c r="A5">
        <v>1961</v>
      </c>
      <c r="B5" s="6">
        <v>0.12453469169407759</v>
      </c>
      <c r="C5" s="6">
        <v>9.6557325937502436E-2</v>
      </c>
    </row>
    <row r="6" spans="1:8" x14ac:dyDescent="0.25">
      <c r="A6">
        <v>1962</v>
      </c>
      <c r="B6" s="6">
        <v>0.12573906779289246</v>
      </c>
      <c r="C6" s="6">
        <v>0.10066854953765869</v>
      </c>
      <c r="F6" s="27"/>
      <c r="G6" s="27"/>
      <c r="H6" s="27"/>
    </row>
    <row r="7" spans="1:8" x14ac:dyDescent="0.25">
      <c r="A7">
        <v>1963</v>
      </c>
      <c r="B7" s="6">
        <v>0.127462238073349</v>
      </c>
      <c r="C7" s="6">
        <v>0.10268303379416466</v>
      </c>
    </row>
    <row r="8" spans="1:8" x14ac:dyDescent="0.25">
      <c r="A8">
        <v>1964</v>
      </c>
      <c r="B8" s="6">
        <v>0.12919537723064423</v>
      </c>
      <c r="C8" s="6">
        <v>0.10469751805067062</v>
      </c>
    </row>
    <row r="9" spans="1:8" x14ac:dyDescent="0.25">
      <c r="A9">
        <v>1965</v>
      </c>
      <c r="B9" s="6">
        <v>0.127784363925457</v>
      </c>
      <c r="C9" s="6">
        <v>0.10321642458438873</v>
      </c>
    </row>
    <row r="10" spans="1:8" x14ac:dyDescent="0.25">
      <c r="A10">
        <v>1966</v>
      </c>
      <c r="B10" s="6">
        <v>0.12638157606124878</v>
      </c>
      <c r="C10" s="6">
        <v>0.10173679143190384</v>
      </c>
    </row>
    <row r="11" spans="1:8" x14ac:dyDescent="0.25">
      <c r="A11">
        <v>1967</v>
      </c>
      <c r="B11" s="6">
        <v>0.12336727976799011</v>
      </c>
      <c r="C11" s="6">
        <v>9.605623222887516E-2</v>
      </c>
    </row>
    <row r="12" spans="1:8" x14ac:dyDescent="0.25">
      <c r="A12">
        <v>1968</v>
      </c>
      <c r="B12" s="6">
        <v>0.12171453237533569</v>
      </c>
      <c r="C12" s="6">
        <v>9.2759302351623774E-2</v>
      </c>
    </row>
    <row r="13" spans="1:8" x14ac:dyDescent="0.25">
      <c r="A13">
        <v>1969</v>
      </c>
      <c r="B13" s="6">
        <v>0.1149782408028841</v>
      </c>
      <c r="C13" s="6">
        <v>8.7514247396029532E-2</v>
      </c>
    </row>
    <row r="14" spans="1:8" x14ac:dyDescent="0.25">
      <c r="A14">
        <v>1970</v>
      </c>
      <c r="B14" s="6">
        <v>0.11042817542329431</v>
      </c>
      <c r="C14" s="6">
        <v>8.4887352684745565E-2</v>
      </c>
    </row>
    <row r="15" spans="1:8" x14ac:dyDescent="0.25">
      <c r="A15">
        <v>1971</v>
      </c>
      <c r="B15" s="6">
        <v>0.11082132125739008</v>
      </c>
      <c r="C15" s="6">
        <v>8.5458639288845006E-2</v>
      </c>
    </row>
    <row r="16" spans="1:8" x14ac:dyDescent="0.25">
      <c r="A16">
        <v>1972</v>
      </c>
      <c r="B16" s="6">
        <v>0.11084715268225409</v>
      </c>
      <c r="C16" s="6">
        <v>8.6487888178453431E-2</v>
      </c>
    </row>
    <row r="17" spans="1:3" x14ac:dyDescent="0.25">
      <c r="A17">
        <v>1973</v>
      </c>
      <c r="B17" s="6">
        <v>0.10920314674876863</v>
      </c>
      <c r="C17" s="6">
        <v>8.6489023362901207E-2</v>
      </c>
    </row>
    <row r="18" spans="1:3" x14ac:dyDescent="0.25">
      <c r="A18">
        <v>1974</v>
      </c>
      <c r="B18" s="6">
        <v>0.10653001488572045</v>
      </c>
      <c r="C18" s="6">
        <v>8.4209321462935804E-2</v>
      </c>
    </row>
    <row r="19" spans="1:3" x14ac:dyDescent="0.25">
      <c r="A19">
        <v>1975</v>
      </c>
      <c r="B19" s="6">
        <v>0.10555587813587408</v>
      </c>
      <c r="C19" s="6">
        <v>8.4134438639836162E-2</v>
      </c>
    </row>
    <row r="20" spans="1:3" x14ac:dyDescent="0.25">
      <c r="A20">
        <v>1976</v>
      </c>
      <c r="B20" s="6">
        <v>0.10529308792285974</v>
      </c>
      <c r="C20" s="6">
        <v>8.3880229295779429E-2</v>
      </c>
    </row>
    <row r="21" spans="1:3" x14ac:dyDescent="0.25">
      <c r="A21">
        <v>1977</v>
      </c>
      <c r="B21" s="6">
        <v>0.10665341100676073</v>
      </c>
      <c r="C21" s="6">
        <v>8.5985069722307017E-2</v>
      </c>
    </row>
    <row r="22" spans="1:3" x14ac:dyDescent="0.25">
      <c r="A22">
        <v>1978</v>
      </c>
      <c r="B22" s="6">
        <v>0.10769409781094197</v>
      </c>
      <c r="C22" s="6">
        <v>8.8024218939337207E-2</v>
      </c>
    </row>
    <row r="23" spans="1:3" x14ac:dyDescent="0.25">
      <c r="A23">
        <v>1979</v>
      </c>
      <c r="B23" s="6">
        <v>0.11153456568717957</v>
      </c>
      <c r="C23" s="6">
        <v>9.1394543647766113E-2</v>
      </c>
    </row>
    <row r="24" spans="1:3" x14ac:dyDescent="0.25">
      <c r="A24">
        <v>1980</v>
      </c>
      <c r="B24" s="6">
        <v>0.10670077055692673</v>
      </c>
      <c r="C24" s="6">
        <v>8.5684642195701599E-2</v>
      </c>
    </row>
    <row r="25" spans="1:3" x14ac:dyDescent="0.25">
      <c r="A25">
        <v>1981</v>
      </c>
      <c r="B25" s="6">
        <v>0.11048658937215805</v>
      </c>
      <c r="C25" s="6">
        <v>9.2760540544986725E-2</v>
      </c>
    </row>
    <row r="26" spans="1:3" x14ac:dyDescent="0.25">
      <c r="A26">
        <v>1982</v>
      </c>
      <c r="B26" s="6">
        <v>0.1126394122838974</v>
      </c>
      <c r="C26" s="6">
        <v>9.415377676486969E-2</v>
      </c>
    </row>
    <row r="27" spans="1:3" x14ac:dyDescent="0.25">
      <c r="A27">
        <v>1983</v>
      </c>
      <c r="B27" s="6">
        <v>0.11513808369636536</v>
      </c>
      <c r="C27" s="6">
        <v>9.7093850374221802E-2</v>
      </c>
    </row>
    <row r="28" spans="1:3" x14ac:dyDescent="0.25">
      <c r="A28">
        <v>1984</v>
      </c>
      <c r="B28" s="6">
        <v>0.12498427182435989</v>
      </c>
      <c r="C28" s="6">
        <v>0.10806571692228317</v>
      </c>
    </row>
    <row r="29" spans="1:3" x14ac:dyDescent="0.25">
      <c r="A29">
        <v>1985</v>
      </c>
      <c r="B29" s="6">
        <v>0.12553958594799042</v>
      </c>
      <c r="C29" s="6">
        <v>0.10700137913227081</v>
      </c>
    </row>
    <row r="30" spans="1:3" x14ac:dyDescent="0.25">
      <c r="A30">
        <v>1986</v>
      </c>
      <c r="B30" s="6">
        <v>0.12209108471870422</v>
      </c>
      <c r="C30" s="6">
        <v>9.9708005785942078E-2</v>
      </c>
    </row>
    <row r="31" spans="1:3" x14ac:dyDescent="0.25">
      <c r="A31">
        <v>1987</v>
      </c>
      <c r="B31" s="6">
        <v>0.13306523859500885</v>
      </c>
      <c r="C31" s="6">
        <v>0.10979178547859192</v>
      </c>
    </row>
    <row r="32" spans="1:3" x14ac:dyDescent="0.25">
      <c r="A32">
        <v>1988</v>
      </c>
      <c r="B32" s="6">
        <v>0.14876338839530945</v>
      </c>
      <c r="C32" s="6">
        <v>0.12418262660503387</v>
      </c>
    </row>
    <row r="33" spans="1:3" x14ac:dyDescent="0.25">
      <c r="A33">
        <v>1989</v>
      </c>
      <c r="B33" s="6">
        <v>0.1446424275636673</v>
      </c>
      <c r="C33" s="6">
        <v>0.12061177939176559</v>
      </c>
    </row>
    <row r="34" spans="1:3" x14ac:dyDescent="0.25">
      <c r="A34">
        <v>1990</v>
      </c>
      <c r="B34" s="6">
        <v>0.14542049169540405</v>
      </c>
      <c r="C34" s="6">
        <v>0.1208227202296257</v>
      </c>
    </row>
    <row r="35" spans="1:3" x14ac:dyDescent="0.25">
      <c r="A35">
        <v>1991</v>
      </c>
      <c r="B35" s="6">
        <v>0.13891473412513733</v>
      </c>
      <c r="C35" s="6">
        <v>0.11496724188327789</v>
      </c>
    </row>
    <row r="36" spans="1:3" x14ac:dyDescent="0.25">
      <c r="A36">
        <v>1992</v>
      </c>
      <c r="B36" s="6">
        <v>0.15014225244522095</v>
      </c>
      <c r="C36" s="6">
        <v>0.12335435301065445</v>
      </c>
    </row>
    <row r="37" spans="1:3" x14ac:dyDescent="0.25">
      <c r="A37">
        <v>1993</v>
      </c>
      <c r="B37" s="6">
        <v>0.14641934633255005</v>
      </c>
      <c r="C37" s="6">
        <v>0.11723674833774567</v>
      </c>
    </row>
    <row r="38" spans="1:3" x14ac:dyDescent="0.25">
      <c r="A38">
        <v>1994</v>
      </c>
      <c r="B38" s="6">
        <v>0.14685395359992981</v>
      </c>
      <c r="C38" s="6">
        <v>0.1162799745798111</v>
      </c>
    </row>
    <row r="39" spans="1:3" x14ac:dyDescent="0.25">
      <c r="A39">
        <v>1995</v>
      </c>
      <c r="B39" s="6">
        <v>0.15284636616706848</v>
      </c>
      <c r="C39" s="6">
        <v>0.12045539170503616</v>
      </c>
    </row>
    <row r="40" spans="1:3" x14ac:dyDescent="0.25">
      <c r="A40">
        <v>1996</v>
      </c>
      <c r="B40" s="6">
        <v>0.15964031219482422</v>
      </c>
      <c r="C40" s="6">
        <v>0.12473166733980179</v>
      </c>
    </row>
    <row r="41" spans="1:3" x14ac:dyDescent="0.25">
      <c r="A41">
        <v>1997</v>
      </c>
      <c r="B41" s="6">
        <v>0.16627532243728638</v>
      </c>
      <c r="C41" s="6">
        <v>0.12977787852287292</v>
      </c>
    </row>
    <row r="42" spans="1:3" x14ac:dyDescent="0.25">
      <c r="A42">
        <v>1998</v>
      </c>
      <c r="B42" s="6">
        <v>0.16923791170120239</v>
      </c>
      <c r="C42" s="6">
        <v>0.13113458454608917</v>
      </c>
    </row>
    <row r="43" spans="1:3" x14ac:dyDescent="0.25">
      <c r="A43">
        <v>1999</v>
      </c>
      <c r="B43" s="6">
        <v>0.17707523703575134</v>
      </c>
      <c r="C43" s="6">
        <v>0.13691259920597076</v>
      </c>
    </row>
    <row r="44" spans="1:3" x14ac:dyDescent="0.25">
      <c r="A44">
        <v>2000</v>
      </c>
      <c r="B44" s="6">
        <v>0.18267017602920532</v>
      </c>
      <c r="C44" s="6">
        <v>0.14076106250286102</v>
      </c>
    </row>
    <row r="45" spans="1:3" x14ac:dyDescent="0.25">
      <c r="A45">
        <v>2001</v>
      </c>
      <c r="B45" s="6">
        <v>0.17269401252269745</v>
      </c>
      <c r="C45" s="6">
        <v>0.1376899778842926</v>
      </c>
    </row>
    <row r="46" spans="1:3" x14ac:dyDescent="0.25">
      <c r="A46">
        <v>2002</v>
      </c>
      <c r="B46" s="6">
        <v>0.17056876420974731</v>
      </c>
      <c r="C46" s="6">
        <v>0.13940544426441193</v>
      </c>
    </row>
    <row r="47" spans="1:3" x14ac:dyDescent="0.25">
      <c r="A47">
        <v>2003</v>
      </c>
      <c r="B47" s="6">
        <v>0.17203257977962494</v>
      </c>
      <c r="C47" s="6">
        <v>0.14093117415904999</v>
      </c>
    </row>
    <row r="48" spans="1:3" x14ac:dyDescent="0.25">
      <c r="A48">
        <v>2004</v>
      </c>
      <c r="B48" s="6">
        <v>0.18320697546005249</v>
      </c>
      <c r="C48" s="6">
        <v>0.14785221219062805</v>
      </c>
    </row>
    <row r="49" spans="1:3" x14ac:dyDescent="0.25">
      <c r="A49">
        <v>2005</v>
      </c>
      <c r="B49" s="6">
        <v>0.19373923540115356</v>
      </c>
      <c r="C49" s="6">
        <v>0.15258103609085083</v>
      </c>
    </row>
    <row r="50" spans="1:3" x14ac:dyDescent="0.25">
      <c r="A50">
        <v>2006</v>
      </c>
      <c r="B50" s="6">
        <v>0.20098753273487091</v>
      </c>
      <c r="C50" s="6">
        <v>0.15777617692947388</v>
      </c>
    </row>
    <row r="51" spans="1:3" x14ac:dyDescent="0.25">
      <c r="A51">
        <v>2007</v>
      </c>
      <c r="B51" s="6">
        <v>0.19863876700401306</v>
      </c>
      <c r="C51" s="6">
        <v>0.15263952314853668</v>
      </c>
    </row>
    <row r="52" spans="1:3" x14ac:dyDescent="0.25">
      <c r="A52">
        <v>2008</v>
      </c>
      <c r="B52" s="6">
        <v>0.19521696865558624</v>
      </c>
      <c r="C52" s="6">
        <v>0.15322943031787872</v>
      </c>
    </row>
    <row r="53" spans="1:3" x14ac:dyDescent="0.25">
      <c r="A53">
        <v>2009</v>
      </c>
      <c r="B53" s="6">
        <v>0.18539862334728241</v>
      </c>
      <c r="C53" s="6">
        <v>0.15093521773815155</v>
      </c>
    </row>
    <row r="54" spans="1:3" x14ac:dyDescent="0.25">
      <c r="A54">
        <v>2010</v>
      </c>
      <c r="B54" s="6">
        <v>0.19798023998737335</v>
      </c>
      <c r="C54" s="6">
        <v>0.15936015546321869</v>
      </c>
    </row>
    <row r="55" spans="1:3" x14ac:dyDescent="0.25">
      <c r="A55">
        <v>2011</v>
      </c>
      <c r="B55" s="6">
        <v>0.19600512087345123</v>
      </c>
      <c r="C55" s="6">
        <v>0.15827284753322601</v>
      </c>
    </row>
    <row r="56" spans="1:3" x14ac:dyDescent="0.25">
      <c r="A56">
        <v>2012</v>
      </c>
      <c r="B56" s="6">
        <v>0.20779828727245331</v>
      </c>
      <c r="C56" s="6">
        <v>0.16669024527072906</v>
      </c>
    </row>
    <row r="57" spans="1:3" x14ac:dyDescent="0.25">
      <c r="A57">
        <v>2013</v>
      </c>
      <c r="B57" s="6">
        <v>0.1959569901227951</v>
      </c>
      <c r="C57" s="6">
        <v>0.15344133973121643</v>
      </c>
    </row>
    <row r="58" spans="1:3" x14ac:dyDescent="0.25">
      <c r="A58">
        <v>2014</v>
      </c>
      <c r="B58" s="6">
        <v>0.20195885002613068</v>
      </c>
      <c r="C58" s="6">
        <v>0.15664321184158325</v>
      </c>
    </row>
    <row r="59" spans="1:3" x14ac:dyDescent="0.25">
      <c r="A59" s="4">
        <v>2015</v>
      </c>
      <c r="B59" s="173"/>
      <c r="C59" s="17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3"/>
  <sheetViews>
    <sheetView workbookViewId="0">
      <selection activeCell="E7" sqref="E7"/>
    </sheetView>
  </sheetViews>
  <sheetFormatPr defaultRowHeight="15" x14ac:dyDescent="0.25"/>
  <cols>
    <col min="1" max="1" width="16.28515625" customWidth="1"/>
    <col min="2" max="2" width="11" customWidth="1"/>
    <col min="4" max="4" width="11" customWidth="1"/>
    <col min="5" max="5" width="12.85546875" customWidth="1"/>
    <col min="6" max="6" width="9.7109375" customWidth="1"/>
    <col min="7" max="7" width="16.85546875" customWidth="1"/>
  </cols>
  <sheetData>
    <row r="1" spans="1:10" x14ac:dyDescent="0.25">
      <c r="A1" s="26" t="s">
        <v>170</v>
      </c>
    </row>
    <row r="3" spans="1:10" ht="47.25" customHeight="1" x14ac:dyDescent="0.25">
      <c r="A3" s="194" t="s">
        <v>161</v>
      </c>
      <c r="B3" s="194" t="s">
        <v>162</v>
      </c>
      <c r="C3" s="194" t="s">
        <v>163</v>
      </c>
      <c r="D3" s="194" t="s">
        <v>178</v>
      </c>
      <c r="E3" s="194" t="s">
        <v>164</v>
      </c>
      <c r="F3" s="194" t="s">
        <v>165</v>
      </c>
      <c r="G3" s="194" t="s">
        <v>166</v>
      </c>
    </row>
    <row r="4" spans="1:10" ht="16.5" customHeight="1" x14ac:dyDescent="0.25">
      <c r="A4" s="195" t="s">
        <v>167</v>
      </c>
      <c r="B4" s="195">
        <v>-10</v>
      </c>
      <c r="C4" s="195">
        <v>20</v>
      </c>
      <c r="D4" s="195">
        <v>10</v>
      </c>
      <c r="E4" s="195" t="s">
        <v>168</v>
      </c>
      <c r="F4" s="196">
        <v>0.13</v>
      </c>
      <c r="G4" s="196">
        <v>0.01</v>
      </c>
      <c r="I4" s="158"/>
    </row>
    <row r="5" spans="1:10" ht="16.5" customHeight="1" x14ac:dyDescent="0.25">
      <c r="A5" s="195" t="s">
        <v>169</v>
      </c>
      <c r="B5" s="195">
        <v>9</v>
      </c>
      <c r="C5" s="195">
        <v>42</v>
      </c>
      <c r="D5" s="195">
        <v>51</v>
      </c>
      <c r="E5" s="196">
        <v>4.41</v>
      </c>
      <c r="F5" s="196">
        <v>0.27</v>
      </c>
      <c r="G5" s="196">
        <v>0.06</v>
      </c>
      <c r="I5" s="158"/>
    </row>
    <row r="6" spans="1:10" x14ac:dyDescent="0.25">
      <c r="A6" s="195" t="s">
        <v>148</v>
      </c>
      <c r="B6" s="195">
        <v>34</v>
      </c>
      <c r="C6" s="195">
        <v>50</v>
      </c>
      <c r="D6" s="195">
        <v>84</v>
      </c>
      <c r="E6" s="196">
        <v>1.45</v>
      </c>
      <c r="F6" s="196">
        <v>0.32</v>
      </c>
      <c r="G6" s="196">
        <v>0.19</v>
      </c>
      <c r="I6" s="158"/>
    </row>
    <row r="7" spans="1:10" x14ac:dyDescent="0.25">
      <c r="A7" s="195" t="s">
        <v>149</v>
      </c>
      <c r="B7" s="195">
        <v>32</v>
      </c>
      <c r="C7" s="195">
        <v>24</v>
      </c>
      <c r="D7" s="195">
        <v>55</v>
      </c>
      <c r="E7" s="196">
        <v>0.75</v>
      </c>
      <c r="F7" s="196">
        <v>0.16</v>
      </c>
      <c r="G7" s="196">
        <v>0.16</v>
      </c>
      <c r="I7" s="158"/>
    </row>
    <row r="8" spans="1:10" x14ac:dyDescent="0.25">
      <c r="A8" s="195" t="s">
        <v>150</v>
      </c>
      <c r="B8" s="195">
        <v>40</v>
      </c>
      <c r="C8" s="195">
        <v>11</v>
      </c>
      <c r="D8" s="195">
        <v>51</v>
      </c>
      <c r="E8" s="196">
        <v>0.26</v>
      </c>
      <c r="F8" s="196">
        <v>7.0000000000000007E-2</v>
      </c>
      <c r="G8" s="196">
        <v>0.2</v>
      </c>
      <c r="I8" s="158"/>
    </row>
    <row r="9" spans="1:10" x14ac:dyDescent="0.25">
      <c r="A9" s="195" t="s">
        <v>126</v>
      </c>
      <c r="B9" s="195">
        <v>77</v>
      </c>
      <c r="C9" s="195">
        <v>8</v>
      </c>
      <c r="D9" s="195">
        <v>85</v>
      </c>
      <c r="E9" s="196">
        <v>0.1</v>
      </c>
      <c r="F9" s="196">
        <v>0.05</v>
      </c>
      <c r="G9" s="196">
        <v>0.38</v>
      </c>
      <c r="I9" s="158"/>
    </row>
    <row r="10" spans="1:10" ht="17.25" customHeight="1" x14ac:dyDescent="0.25">
      <c r="A10" s="197" t="s">
        <v>40</v>
      </c>
      <c r="B10" s="197">
        <v>183</v>
      </c>
      <c r="C10" s="197">
        <v>153</v>
      </c>
      <c r="D10" s="197">
        <v>336</v>
      </c>
      <c r="E10" s="198">
        <v>0.84</v>
      </c>
      <c r="F10" s="198">
        <v>1</v>
      </c>
      <c r="G10" s="198">
        <v>1</v>
      </c>
      <c r="I10" s="101"/>
      <c r="J10" s="120"/>
    </row>
    <row r="12" spans="1:10" x14ac:dyDescent="0.25">
      <c r="A12" s="193" t="s">
        <v>186</v>
      </c>
      <c r="B12" s="91"/>
      <c r="C12" s="91"/>
      <c r="D12" s="91"/>
      <c r="E12" s="91"/>
      <c r="F12" s="91"/>
      <c r="G12" s="91"/>
      <c r="H12" s="91"/>
    </row>
    <row r="13" spans="1:10" x14ac:dyDescent="0.25">
      <c r="A13" s="193" t="s">
        <v>187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dimension ref="A1:I90"/>
  <sheetViews>
    <sheetView workbookViewId="0">
      <selection activeCell="M26" sqref="M26"/>
    </sheetView>
  </sheetViews>
  <sheetFormatPr defaultRowHeight="15" x14ac:dyDescent="0.25"/>
  <cols>
    <col min="1" max="1" width="9.140625" style="188"/>
    <col min="2" max="3" width="11.85546875" style="188" customWidth="1"/>
    <col min="4" max="4" width="12.85546875" style="188" customWidth="1"/>
    <col min="5" max="5" width="11.85546875" style="188" customWidth="1"/>
    <col min="6" max="6" width="10" style="188" customWidth="1"/>
    <col min="7" max="16384" width="9.140625" style="188"/>
  </cols>
  <sheetData>
    <row r="1" spans="1:6" ht="15.75" x14ac:dyDescent="0.25">
      <c r="A1" s="1" t="s">
        <v>90</v>
      </c>
      <c r="F1" s="2"/>
    </row>
    <row r="28" spans="1:9" ht="18" customHeight="1" x14ac:dyDescent="0.25">
      <c r="A28" s="230" t="s">
        <v>155</v>
      </c>
      <c r="B28" s="230"/>
      <c r="C28" s="230"/>
      <c r="D28" s="230"/>
      <c r="E28" s="230"/>
      <c r="F28" s="230"/>
      <c r="G28" s="230"/>
      <c r="H28" s="230"/>
      <c r="I28" s="230"/>
    </row>
    <row r="29" spans="1:9" x14ac:dyDescent="0.25">
      <c r="A29" s="72" t="s">
        <v>185</v>
      </c>
    </row>
    <row r="31" spans="1:9" x14ac:dyDescent="0.25">
      <c r="A31" s="3" t="s">
        <v>51</v>
      </c>
      <c r="B31" s="4"/>
      <c r="C31" s="4"/>
      <c r="D31" s="4"/>
      <c r="E31" s="4"/>
      <c r="F31" s="9"/>
    </row>
    <row r="32" spans="1:9" ht="46.5" customHeight="1" x14ac:dyDescent="0.25">
      <c r="A32" s="217"/>
      <c r="B32" s="74" t="s">
        <v>52</v>
      </c>
      <c r="C32" s="74" t="s">
        <v>53</v>
      </c>
      <c r="D32" s="74" t="s">
        <v>200</v>
      </c>
      <c r="E32" s="74" t="s">
        <v>77</v>
      </c>
      <c r="F32" s="179" t="s">
        <v>132</v>
      </c>
      <c r="G32" s="219"/>
    </row>
    <row r="33" spans="1:9" ht="13.5" customHeight="1" x14ac:dyDescent="0.25">
      <c r="A33" s="5">
        <v>1960</v>
      </c>
      <c r="B33" s="6">
        <v>9.0105832408147998E-2</v>
      </c>
      <c r="C33" s="6">
        <v>0.1103860864630547</v>
      </c>
      <c r="D33" s="6">
        <v>0.10547561256553753</v>
      </c>
      <c r="E33" s="6">
        <v>7.8989479518218247E-2</v>
      </c>
      <c r="F33" s="64">
        <f>TopRates!D35</f>
        <v>1</v>
      </c>
    </row>
    <row r="34" spans="1:9" ht="13.5" customHeight="1" x14ac:dyDescent="0.25">
      <c r="A34" s="5">
        <v>1961</v>
      </c>
      <c r="B34" s="6">
        <v>9.2444206572269622E-2</v>
      </c>
      <c r="C34" s="6">
        <v>0.11081719513306594</v>
      </c>
      <c r="D34" s="6">
        <v>0.10574892929572076</v>
      </c>
      <c r="E34" s="6">
        <v>8.1199464095742274E-2</v>
      </c>
      <c r="F34" s="64">
        <f>TopRates!D36</f>
        <v>0</v>
      </c>
    </row>
    <row r="35" spans="1:9" ht="13.5" customHeight="1" x14ac:dyDescent="0.25">
      <c r="A35" s="5">
        <v>1962</v>
      </c>
      <c r="B35" s="6">
        <v>8.9177964232870735E-2</v>
      </c>
      <c r="C35" s="6">
        <v>0.11120373480640794</v>
      </c>
      <c r="D35" s="6">
        <v>0.10599329544961571</v>
      </c>
      <c r="E35" s="6">
        <v>8.3180970305290119E-2</v>
      </c>
      <c r="F35" s="64">
        <f>TopRates!D37</f>
        <v>0</v>
      </c>
      <c r="H35" s="7"/>
      <c r="I35" s="171"/>
    </row>
    <row r="36" spans="1:9" ht="13.5" customHeight="1" x14ac:dyDescent="0.25">
      <c r="A36" s="5">
        <v>1963</v>
      </c>
      <c r="B36" s="6">
        <v>8.8607620182328192E-2</v>
      </c>
      <c r="C36" s="6">
        <v>0.11305834004238841</v>
      </c>
      <c r="D36" s="6">
        <v>0.10787582966725633</v>
      </c>
      <c r="E36" s="6">
        <v>8.4699843262851141E-2</v>
      </c>
      <c r="F36" s="64">
        <f>TopRates!D38</f>
        <v>0</v>
      </c>
    </row>
    <row r="37" spans="1:9" ht="13.5" customHeight="1" x14ac:dyDescent="0.25">
      <c r="A37" s="5">
        <v>1964</v>
      </c>
      <c r="B37" s="6">
        <v>9.1037087301424735E-2</v>
      </c>
      <c r="C37" s="6">
        <v>0.1146899307735081</v>
      </c>
      <c r="D37" s="6">
        <v>0.10953579287619661</v>
      </c>
      <c r="E37" s="6">
        <v>8.6036076453784915E-2</v>
      </c>
      <c r="F37" s="64">
        <f>TopRates!D39</f>
        <v>0</v>
      </c>
    </row>
    <row r="38" spans="1:9" ht="13.5" customHeight="1" x14ac:dyDescent="0.25">
      <c r="A38" s="5">
        <v>1965</v>
      </c>
      <c r="B38" s="6">
        <v>9.3038000414193717E-2</v>
      </c>
      <c r="C38" s="6">
        <v>0.11494324669163405</v>
      </c>
      <c r="D38" s="6">
        <v>0.10979524163767666</v>
      </c>
      <c r="E38" s="6">
        <v>8.7343239886431404E-2</v>
      </c>
      <c r="F38" s="64">
        <f>TopRates!D40</f>
        <v>0</v>
      </c>
    </row>
    <row r="39" spans="1:9" ht="13.5" customHeight="1" x14ac:dyDescent="0.25">
      <c r="A39" s="5">
        <v>1966</v>
      </c>
      <c r="B39" s="6">
        <v>9.4211121977307091E-2</v>
      </c>
      <c r="C39" s="6">
        <v>0.11515736868552763</v>
      </c>
      <c r="D39" s="6">
        <v>0.11001450916324675</v>
      </c>
      <c r="E39" s="6">
        <v>8.8448156715799003E-2</v>
      </c>
      <c r="F39" s="64">
        <f>TopRates!D41</f>
        <v>0</v>
      </c>
    </row>
    <row r="40" spans="1:9" ht="13.5" customHeight="1" x14ac:dyDescent="0.25">
      <c r="A40" s="5">
        <v>1967</v>
      </c>
      <c r="B40" s="6">
        <v>9.83155222315856E-2</v>
      </c>
      <c r="C40" s="6">
        <v>0.11224971747213815</v>
      </c>
      <c r="D40" s="6">
        <v>0.10666714511172948</v>
      </c>
      <c r="E40" s="6">
        <v>8.153302970705105E-2</v>
      </c>
      <c r="F40" s="64">
        <f>TopRates!D42</f>
        <v>0</v>
      </c>
    </row>
    <row r="41" spans="1:9" ht="13.5" customHeight="1" x14ac:dyDescent="0.25">
      <c r="A41" s="5">
        <v>1968</v>
      </c>
      <c r="B41" s="6">
        <v>0.10071040556088344</v>
      </c>
      <c r="C41" s="6">
        <v>0.11145129761914908</v>
      </c>
      <c r="D41" s="6">
        <v>0.105470357862509</v>
      </c>
      <c r="E41" s="6">
        <v>7.9426378845157936E-2</v>
      </c>
      <c r="F41" s="64">
        <f>TopRates!D43</f>
        <v>0</v>
      </c>
    </row>
    <row r="42" spans="1:9" ht="13.5" customHeight="1" x14ac:dyDescent="0.25">
      <c r="A42" s="5">
        <v>1969</v>
      </c>
      <c r="B42" s="6">
        <v>9.4004230313392861E-2</v>
      </c>
      <c r="C42" s="6">
        <v>0.10106026471086935</v>
      </c>
      <c r="D42" s="6">
        <v>9.5507100877327486E-2</v>
      </c>
      <c r="E42" s="6">
        <v>7.2454336341204142E-2</v>
      </c>
      <c r="F42" s="64">
        <f>TopRates!D44</f>
        <v>1</v>
      </c>
    </row>
    <row r="43" spans="1:9" ht="13.5" customHeight="1" x14ac:dyDescent="0.25">
      <c r="A43" s="5">
        <v>1970</v>
      </c>
      <c r="B43" s="6">
        <v>8.4378963453325906E-2</v>
      </c>
      <c r="C43" s="6">
        <v>9.3299155800116204E-2</v>
      </c>
      <c r="D43" s="6">
        <v>8.742571198859439E-2</v>
      </c>
      <c r="E43" s="6">
        <v>6.5568941024082714E-2</v>
      </c>
      <c r="F43" s="64">
        <f>TopRates!D45</f>
        <v>0</v>
      </c>
    </row>
    <row r="44" spans="1:9" ht="13.5" customHeight="1" x14ac:dyDescent="0.25">
      <c r="A44" s="5">
        <v>1971</v>
      </c>
      <c r="B44" s="6">
        <v>8.6532162950564581E-2</v>
      </c>
      <c r="C44" s="6">
        <v>9.6309616480635699E-2</v>
      </c>
      <c r="D44" s="6">
        <v>8.960980370049855E-2</v>
      </c>
      <c r="E44" s="6">
        <v>6.7289153268485863E-2</v>
      </c>
      <c r="F44" s="64">
        <f>TopRates!D46</f>
        <v>0</v>
      </c>
    </row>
    <row r="45" spans="1:9" ht="13.5" customHeight="1" x14ac:dyDescent="0.25">
      <c r="A45" s="5">
        <v>1972</v>
      </c>
      <c r="B45" s="6">
        <v>8.7008334911934548E-2</v>
      </c>
      <c r="C45" s="6">
        <v>9.8115968640821435E-2</v>
      </c>
      <c r="D45" s="6">
        <v>9.1278796098654649E-2</v>
      </c>
      <c r="E45" s="6">
        <v>6.9600404183633544E-2</v>
      </c>
      <c r="F45" s="64">
        <f>TopRates!D47</f>
        <v>0</v>
      </c>
    </row>
    <row r="46" spans="1:9" ht="13.5" customHeight="1" x14ac:dyDescent="0.25">
      <c r="A46" s="5">
        <v>1973</v>
      </c>
      <c r="B46" s="6">
        <v>8.3408372023335953E-2</v>
      </c>
      <c r="C46" s="6">
        <v>9.7143648904541954E-2</v>
      </c>
      <c r="D46" s="6">
        <v>9.033291392156774E-2</v>
      </c>
      <c r="E46" s="6">
        <v>7.3304543140487885E-2</v>
      </c>
      <c r="F46" s="64">
        <f>TopRates!D48</f>
        <v>1</v>
      </c>
    </row>
    <row r="47" spans="1:9" ht="13.5" customHeight="1" x14ac:dyDescent="0.25">
      <c r="A47" s="5">
        <v>1974</v>
      </c>
      <c r="B47" s="6">
        <v>8.5290385295910306E-2</v>
      </c>
      <c r="C47" s="6">
        <v>9.3850207684448211E-2</v>
      </c>
      <c r="D47" s="6">
        <v>8.6511865633795648E-2</v>
      </c>
      <c r="E47" s="6">
        <v>7.0153054150191477E-2</v>
      </c>
      <c r="F47" s="64">
        <f>TopRates!D49</f>
        <v>0</v>
      </c>
    </row>
    <row r="48" spans="1:9" ht="13.5" customHeight="1" x14ac:dyDescent="0.25">
      <c r="A48" s="5">
        <v>1975</v>
      </c>
      <c r="B48" s="6">
        <v>8.3664366142884583E-2</v>
      </c>
      <c r="C48" s="6">
        <v>9.4064651760773887E-2</v>
      </c>
      <c r="D48" s="6">
        <v>8.5442158826000994E-2</v>
      </c>
      <c r="E48" s="6">
        <v>6.7785973094478993E-2</v>
      </c>
      <c r="F48" s="64">
        <f>TopRates!D50</f>
        <v>0</v>
      </c>
    </row>
    <row r="49" spans="1:9" ht="13.5" customHeight="1" x14ac:dyDescent="0.25">
      <c r="A49" s="5">
        <v>1976</v>
      </c>
      <c r="B49" s="6">
        <v>8.3258655587151509E-2</v>
      </c>
      <c r="C49" s="6">
        <v>9.4291204392316835E-2</v>
      </c>
      <c r="D49" s="6">
        <v>8.5926386415201478E-2</v>
      </c>
      <c r="E49" s="6">
        <v>6.8293424459802965E-2</v>
      </c>
      <c r="F49" s="64">
        <f>TopRates!D51</f>
        <v>0</v>
      </c>
    </row>
    <row r="50" spans="1:9" ht="13.5" customHeight="1" x14ac:dyDescent="0.25">
      <c r="A50" s="5">
        <v>1977</v>
      </c>
      <c r="B50" s="6">
        <v>8.3637714427930984E-2</v>
      </c>
      <c r="C50" s="6">
        <v>9.4899274095405453E-2</v>
      </c>
      <c r="D50" s="6">
        <v>8.6809827305294684E-2</v>
      </c>
      <c r="E50" s="6">
        <v>7.1347738673522759E-2</v>
      </c>
      <c r="F50" s="64">
        <f>TopRates!D52</f>
        <v>0</v>
      </c>
    </row>
    <row r="51" spans="1:9" ht="13.5" customHeight="1" x14ac:dyDescent="0.25">
      <c r="A51" s="5">
        <v>1978</v>
      </c>
      <c r="B51" s="6">
        <v>8.3597660274637844E-2</v>
      </c>
      <c r="C51" s="6">
        <v>9.3930708108198674E-2</v>
      </c>
      <c r="D51" s="6">
        <v>8.6304517369871839E-2</v>
      </c>
      <c r="E51" s="6">
        <v>7.2830273756297539E-2</v>
      </c>
      <c r="F51" s="64">
        <f>TopRates!D53</f>
        <v>0</v>
      </c>
    </row>
    <row r="52" spans="1:9" ht="13.5" customHeight="1" x14ac:dyDescent="0.25">
      <c r="A52" s="5">
        <v>1979</v>
      </c>
      <c r="B52" s="6">
        <v>8.9960423031537951E-2</v>
      </c>
      <c r="C52" s="6">
        <v>9.4899986792237198E-2</v>
      </c>
      <c r="D52" s="6">
        <v>8.6903574030698996E-2</v>
      </c>
      <c r="E52" s="6">
        <v>7.2139807023017671E-2</v>
      </c>
      <c r="F52" s="64">
        <f>TopRates!D54</f>
        <v>0</v>
      </c>
      <c r="G52" s="7"/>
      <c r="H52" s="29"/>
      <c r="I52" s="29"/>
    </row>
    <row r="53" spans="1:9" ht="13.5" customHeight="1" x14ac:dyDescent="0.25">
      <c r="A53" s="5">
        <v>1980</v>
      </c>
      <c r="B53" s="6">
        <v>9.1534435937670189E-2</v>
      </c>
      <c r="C53" s="6">
        <v>9.261465973160031E-2</v>
      </c>
      <c r="D53" s="6">
        <v>8.4047989673063372E-2</v>
      </c>
      <c r="E53" s="6">
        <v>6.7709847776369403E-2</v>
      </c>
      <c r="F53" s="64">
        <f>TopRates!D55</f>
        <v>1</v>
      </c>
    </row>
    <row r="54" spans="1:9" ht="13.5" customHeight="1" x14ac:dyDescent="0.25">
      <c r="A54" s="5">
        <v>1981</v>
      </c>
      <c r="B54" s="6">
        <v>8.9310266913414246E-2</v>
      </c>
      <c r="C54" s="6">
        <v>8.9262196264253163E-2</v>
      </c>
      <c r="D54" s="6">
        <v>8.0968223140013368E-2</v>
      </c>
      <c r="E54" s="6">
        <v>6.7240971676688424E-2</v>
      </c>
      <c r="F54" s="64">
        <f>TopRates!D56</f>
        <v>1</v>
      </c>
    </row>
    <row r="55" spans="1:9" ht="13.5" customHeight="1" x14ac:dyDescent="0.25">
      <c r="A55" s="5">
        <v>1982</v>
      </c>
      <c r="B55" s="6">
        <v>9.7572076572603694E-2</v>
      </c>
      <c r="C55" s="6">
        <v>9.0401597762518424E-2</v>
      </c>
      <c r="D55" s="6">
        <v>8.1431776540895423E-2</v>
      </c>
      <c r="E55" s="6">
        <v>6.5611154786142545E-2</v>
      </c>
      <c r="F55" s="64">
        <f>TopRates!D57</f>
        <v>0</v>
      </c>
    </row>
    <row r="56" spans="1:9" ht="13.5" customHeight="1" x14ac:dyDescent="0.25">
      <c r="A56" s="5">
        <v>1983</v>
      </c>
      <c r="B56" s="6">
        <v>0.10282245251280001</v>
      </c>
      <c r="C56" s="6">
        <v>9.2487534110957156E-2</v>
      </c>
      <c r="D56" s="6">
        <v>8.3266688648198986E-2</v>
      </c>
      <c r="E56" s="6">
        <v>6.6815370630912127E-2</v>
      </c>
      <c r="F56" s="64">
        <f>TopRates!D58</f>
        <v>0</v>
      </c>
    </row>
    <row r="57" spans="1:9" ht="13.5" customHeight="1" x14ac:dyDescent="0.25">
      <c r="A57" s="5">
        <v>1984</v>
      </c>
      <c r="B57" s="6">
        <v>0.10629430295039832</v>
      </c>
      <c r="C57" s="6">
        <v>9.5430599975374134E-2</v>
      </c>
      <c r="D57" s="6">
        <v>8.6710232120910974E-2</v>
      </c>
      <c r="E57" s="6">
        <v>7.2297376537959604E-2</v>
      </c>
      <c r="F57" s="64">
        <f>TopRates!D59</f>
        <v>0</v>
      </c>
    </row>
    <row r="58" spans="1:9" ht="13.5" customHeight="1" x14ac:dyDescent="0.25">
      <c r="A58" s="5">
        <v>1985</v>
      </c>
      <c r="B58" s="6">
        <v>0.11093374495182488</v>
      </c>
      <c r="C58" s="6">
        <v>9.5622856413381044E-2</v>
      </c>
      <c r="D58" s="6">
        <v>8.7272923610391115E-2</v>
      </c>
      <c r="E58" s="6">
        <v>7.0868369231104497E-2</v>
      </c>
      <c r="F58" s="64">
        <f>TopRates!D60</f>
        <v>0</v>
      </c>
    </row>
    <row r="59" spans="1:9" ht="13.5" customHeight="1" x14ac:dyDescent="0.25">
      <c r="A59" s="5">
        <v>1986</v>
      </c>
      <c r="B59" s="6">
        <v>0.1314262208412354</v>
      </c>
      <c r="C59" s="6">
        <v>9.2931372728020101E-2</v>
      </c>
      <c r="D59" s="6">
        <v>8.4532499321062451E-2</v>
      </c>
      <c r="E59" s="6">
        <v>6.6271363796234981E-2</v>
      </c>
      <c r="F59" s="64">
        <f>TopRates!D61</f>
        <v>0</v>
      </c>
    </row>
    <row r="60" spans="1:9" ht="13.5" customHeight="1" x14ac:dyDescent="0.25">
      <c r="A60" s="5">
        <v>1987</v>
      </c>
      <c r="B60" s="6">
        <v>0.11750102422462874</v>
      </c>
      <c r="C60" s="6">
        <v>9.6691378643522452E-2</v>
      </c>
      <c r="D60" s="6">
        <v>8.8118347589807716E-2</v>
      </c>
      <c r="E60" s="6">
        <v>7.0054384975182071E-2</v>
      </c>
      <c r="F60" s="64">
        <f>TopRates!D62</f>
        <v>0</v>
      </c>
    </row>
    <row r="61" spans="1:9" ht="13.5" customHeight="1" x14ac:dyDescent="0.25">
      <c r="A61" s="5">
        <v>1988</v>
      </c>
      <c r="B61" s="6">
        <v>0.14653249100073071</v>
      </c>
      <c r="C61" s="6">
        <v>0.11618417948029981</v>
      </c>
      <c r="D61" s="6">
        <v>0.10586704503713266</v>
      </c>
      <c r="E61" s="6">
        <v>8.7459750123910995E-2</v>
      </c>
      <c r="F61" s="64">
        <f>TopRates!D63</f>
        <v>0</v>
      </c>
    </row>
    <row r="62" spans="1:9" ht="13.5" customHeight="1" x14ac:dyDescent="0.25">
      <c r="A62" s="5">
        <v>1989</v>
      </c>
      <c r="B62" s="6">
        <v>0.1381328299421444</v>
      </c>
      <c r="C62" s="6">
        <v>0.11126510038595104</v>
      </c>
      <c r="D62" s="6">
        <v>0.10133937109209022</v>
      </c>
      <c r="E62" s="6">
        <v>8.2664002007293388E-2</v>
      </c>
      <c r="F62" s="64">
        <f>TopRates!D64</f>
        <v>0</v>
      </c>
    </row>
    <row r="63" spans="1:9" ht="13.5" customHeight="1" x14ac:dyDescent="0.25">
      <c r="A63" s="5">
        <v>1990</v>
      </c>
      <c r="B63" s="6">
        <v>0.13809777272165719</v>
      </c>
      <c r="C63" s="6">
        <v>0.11287840931465051</v>
      </c>
      <c r="D63" s="6">
        <v>0.10216340310442139</v>
      </c>
      <c r="E63" s="6">
        <v>8.3336941022029556E-2</v>
      </c>
      <c r="F63" s="64">
        <f>TopRates!D65</f>
        <v>1</v>
      </c>
    </row>
    <row r="64" spans="1:9" ht="13.5" customHeight="1" x14ac:dyDescent="0.25">
      <c r="A64" s="5">
        <v>1991</v>
      </c>
      <c r="B64" s="6">
        <v>0.1271712014755865</v>
      </c>
      <c r="C64" s="6">
        <v>0.10924309169780609</v>
      </c>
      <c r="D64" s="6">
        <v>9.7937989104130208E-2</v>
      </c>
      <c r="E64" s="6">
        <v>7.7543395194042242E-2</v>
      </c>
      <c r="F64" s="64">
        <f>TopRates!D66</f>
        <v>0</v>
      </c>
    </row>
    <row r="65" spans="1:6" ht="13.5" customHeight="1" x14ac:dyDescent="0.25">
      <c r="A65" s="5">
        <v>1992</v>
      </c>
      <c r="B65" s="6">
        <v>0.14224378100303567</v>
      </c>
      <c r="C65" s="6">
        <v>0.11597736769774794</v>
      </c>
      <c r="D65" s="6">
        <v>0.10321475471347732</v>
      </c>
      <c r="E65" s="6">
        <v>7.9735921906976981E-2</v>
      </c>
      <c r="F65" s="64">
        <f>TopRates!D67</f>
        <v>0</v>
      </c>
    </row>
    <row r="66" spans="1:6" ht="13.5" customHeight="1" x14ac:dyDescent="0.25">
      <c r="A66" s="5">
        <v>1993</v>
      </c>
      <c r="B66" s="6">
        <v>0.13684379989648174</v>
      </c>
      <c r="C66" s="6">
        <v>0.10954075171346821</v>
      </c>
      <c r="D66" s="6">
        <v>9.7294801851661686E-2</v>
      </c>
      <c r="E66" s="6">
        <v>7.2809681793638795E-2</v>
      </c>
      <c r="F66" s="64">
        <f>TopRates!D68</f>
        <v>0</v>
      </c>
    </row>
    <row r="67" spans="1:6" ht="13.5" customHeight="1" x14ac:dyDescent="0.25">
      <c r="A67" s="5">
        <v>1994</v>
      </c>
      <c r="B67" s="6">
        <v>0.1364511900969064</v>
      </c>
      <c r="C67" s="6">
        <v>0.10947565686902427</v>
      </c>
      <c r="D67" s="6">
        <v>9.7496605700246583E-2</v>
      </c>
      <c r="E67" s="6">
        <v>7.3669655385035615E-2</v>
      </c>
      <c r="F67" s="64">
        <f>TopRates!D69</f>
        <v>0</v>
      </c>
    </row>
    <row r="68" spans="1:6" ht="13.5" customHeight="1" x14ac:dyDescent="0.25">
      <c r="A68" s="5">
        <v>1995</v>
      </c>
      <c r="B68" s="6">
        <v>0.14617000000000002</v>
      </c>
      <c r="C68" s="6">
        <v>0.11512130249241838</v>
      </c>
      <c r="D68" s="6">
        <v>0.10248804676769482</v>
      </c>
      <c r="E68" s="6">
        <v>7.7604961237693143E-2</v>
      </c>
      <c r="F68" s="64">
        <f>TopRates!D70</f>
        <v>0</v>
      </c>
    </row>
    <row r="69" spans="1:6" ht="13.5" customHeight="1" x14ac:dyDescent="0.25">
      <c r="A69" s="5">
        <v>1996</v>
      </c>
      <c r="B69" s="6">
        <v>0.15836</v>
      </c>
      <c r="C69" s="6">
        <v>0.11931018728926303</v>
      </c>
      <c r="D69" s="6">
        <v>0.10636785657879491</v>
      </c>
      <c r="E69" s="6">
        <v>8.1103190969653641E-2</v>
      </c>
      <c r="F69" s="64">
        <f>TopRates!D71</f>
        <v>0</v>
      </c>
    </row>
    <row r="70" spans="1:6" ht="13.5" customHeight="1" x14ac:dyDescent="0.25">
      <c r="A70" s="5">
        <v>1997</v>
      </c>
      <c r="B70" s="6">
        <v>0.16985</v>
      </c>
      <c r="C70" s="6">
        <v>0.12490294670435617</v>
      </c>
      <c r="D70" s="6">
        <v>0.11178826593549564</v>
      </c>
      <c r="E70" s="6">
        <v>8.5504586668831761E-2</v>
      </c>
      <c r="F70" s="64">
        <f>TopRates!D72</f>
        <v>0</v>
      </c>
    </row>
    <row r="71" spans="1:6" ht="13.5" customHeight="1" x14ac:dyDescent="0.25">
      <c r="A71" s="5">
        <v>1998</v>
      </c>
      <c r="B71" s="6">
        <v>0.17693999999999999</v>
      </c>
      <c r="C71" s="6">
        <v>0.12637675646198396</v>
      </c>
      <c r="D71" s="6">
        <v>0.1134947367984665</v>
      </c>
      <c r="E71" s="6">
        <v>8.6803083366503303E-2</v>
      </c>
      <c r="F71" s="64">
        <f>TopRates!D73</f>
        <v>0</v>
      </c>
    </row>
    <row r="72" spans="1:6" ht="13.5" customHeight="1" x14ac:dyDescent="0.25">
      <c r="A72" s="5">
        <v>1999</v>
      </c>
      <c r="B72" s="6">
        <v>0.18365999999999999</v>
      </c>
      <c r="C72" s="6">
        <v>0.13162035713692485</v>
      </c>
      <c r="D72" s="6">
        <v>0.11841283354898033</v>
      </c>
      <c r="E72" s="6">
        <v>9.06087050726571E-2</v>
      </c>
      <c r="F72" s="64">
        <f>TopRates!D74</f>
        <v>0</v>
      </c>
    </row>
    <row r="73" spans="1:6" ht="13.5" customHeight="1" x14ac:dyDescent="0.25">
      <c r="A73" s="5">
        <v>2000</v>
      </c>
      <c r="B73" s="6">
        <v>0.19295000000000001</v>
      </c>
      <c r="C73" s="6">
        <v>0.13670178501652119</v>
      </c>
      <c r="D73" s="6">
        <v>0.12324734072667641</v>
      </c>
      <c r="E73" s="6">
        <v>9.4509605359795038E-2</v>
      </c>
      <c r="F73" s="64">
        <f>TopRates!D75</f>
        <v>0</v>
      </c>
    </row>
    <row r="74" spans="1:6" ht="13.5" customHeight="1" x14ac:dyDescent="0.25">
      <c r="A74" s="5">
        <v>2001</v>
      </c>
      <c r="B74" s="6">
        <v>0.16760000000000003</v>
      </c>
      <c r="C74" s="6">
        <v>0.12713426863166885</v>
      </c>
      <c r="D74" s="6">
        <v>0.11389875547142124</v>
      </c>
      <c r="E74" s="6">
        <v>8.6020749470970284E-2</v>
      </c>
      <c r="F74" s="64">
        <f>TopRates!D76</f>
        <v>1</v>
      </c>
    </row>
    <row r="75" spans="1:6" ht="13.5" customHeight="1" x14ac:dyDescent="0.25">
      <c r="A75" s="5">
        <v>2002</v>
      </c>
      <c r="B75" s="6">
        <v>0.15912999999999999</v>
      </c>
      <c r="C75" s="6">
        <v>0.12068197568424517</v>
      </c>
      <c r="D75" s="6">
        <v>0.10745535683987288</v>
      </c>
      <c r="E75" s="6">
        <v>8.036672533413558E-2</v>
      </c>
      <c r="F75" s="64">
        <f>TopRates!D77</f>
        <v>0</v>
      </c>
    </row>
    <row r="76" spans="1:6" ht="13.5" customHeight="1" x14ac:dyDescent="0.25">
      <c r="A76" s="5">
        <v>2003</v>
      </c>
      <c r="B76" s="6">
        <v>0.16390999999999997</v>
      </c>
      <c r="C76" s="6">
        <v>0.12377478129489432</v>
      </c>
      <c r="D76" s="6">
        <v>0.11008174195775861</v>
      </c>
      <c r="E76" s="6">
        <v>8.3090076888733974E-2</v>
      </c>
      <c r="F76" s="64">
        <f>TopRates!D78</f>
        <v>0</v>
      </c>
    </row>
    <row r="77" spans="1:6" ht="13.5" customHeight="1" x14ac:dyDescent="0.25">
      <c r="A77" s="5">
        <v>2004</v>
      </c>
      <c r="B77" s="6">
        <v>0.18118999999999999</v>
      </c>
      <c r="C77" s="6">
        <v>0.13260924234253701</v>
      </c>
      <c r="D77" s="6">
        <v>0.11794330030636968</v>
      </c>
      <c r="E77" s="6">
        <v>8.9180091516531806E-2</v>
      </c>
      <c r="F77" s="64">
        <f>TopRates!D79</f>
        <v>0</v>
      </c>
    </row>
    <row r="78" spans="1:6" ht="13.5" customHeight="1" x14ac:dyDescent="0.25">
      <c r="A78" s="5">
        <v>2005</v>
      </c>
      <c r="B78" s="6">
        <v>0.20036999999999999</v>
      </c>
      <c r="C78" s="6">
        <v>0.14257478164468423</v>
      </c>
      <c r="D78" s="6">
        <v>0.12686541570563556</v>
      </c>
      <c r="E78" s="6">
        <v>9.5123410492338856E-2</v>
      </c>
      <c r="F78" s="64">
        <f>TopRates!D80</f>
        <v>0</v>
      </c>
    </row>
    <row r="79" spans="1:6" ht="13.5" customHeight="1" x14ac:dyDescent="0.25">
      <c r="A79" s="5">
        <v>2006</v>
      </c>
      <c r="B79" s="6">
        <v>0.20864000000000002</v>
      </c>
      <c r="C79" s="6">
        <v>0.14696344047345955</v>
      </c>
      <c r="D79" s="6">
        <v>0.13083180114309842</v>
      </c>
      <c r="E79" s="6">
        <v>9.8223339611121438E-2</v>
      </c>
      <c r="F79" s="64">
        <f>TopRates!D81</f>
        <v>0</v>
      </c>
    </row>
    <row r="80" spans="1:6" ht="13.5" customHeight="1" x14ac:dyDescent="0.25">
      <c r="A80" s="5">
        <v>2007</v>
      </c>
      <c r="B80" s="6">
        <v>0.21513000000000002</v>
      </c>
      <c r="C80" s="6">
        <v>0.14610594510750965</v>
      </c>
      <c r="D80" s="6">
        <v>0.12947409854791339</v>
      </c>
      <c r="E80" s="6">
        <v>9.4563324470752594E-2</v>
      </c>
      <c r="F80" s="64">
        <f>TopRates!D82</f>
        <v>1</v>
      </c>
    </row>
    <row r="81" spans="1:7" ht="13.5" customHeight="1" x14ac:dyDescent="0.25">
      <c r="A81" s="5">
        <v>2008</v>
      </c>
      <c r="B81" s="6">
        <v>0.19574000000000003</v>
      </c>
      <c r="C81" s="6">
        <v>0.13955021491106612</v>
      </c>
      <c r="D81" s="6">
        <v>0.1212739988736156</v>
      </c>
      <c r="E81" s="6">
        <v>8.4723553346400554E-2</v>
      </c>
      <c r="F81" s="64">
        <f>TopRates!D83</f>
        <v>0</v>
      </c>
    </row>
    <row r="82" spans="1:7" ht="13.5" customHeight="1" x14ac:dyDescent="0.25">
      <c r="A82" s="5">
        <v>2009</v>
      </c>
      <c r="B82" s="6">
        <v>0.17478000000000002</v>
      </c>
      <c r="C82" s="6">
        <v>0.13091121874891942</v>
      </c>
      <c r="D82" s="6">
        <v>0.1127544427547378</v>
      </c>
      <c r="E82" s="6">
        <v>7.7804968638845548E-2</v>
      </c>
      <c r="F82" s="64">
        <f>TopRates!D84</f>
        <v>0</v>
      </c>
    </row>
    <row r="83" spans="1:7" ht="13.5" customHeight="1" x14ac:dyDescent="0.25">
      <c r="A83" s="5">
        <v>2010</v>
      </c>
      <c r="B83" s="6">
        <v>0.18827000000000002</v>
      </c>
      <c r="C83" s="6">
        <v>0.14296488171438282</v>
      </c>
      <c r="D83" s="6">
        <v>0.12244289272562482</v>
      </c>
      <c r="E83" s="6">
        <v>8.5720370581185562E-2</v>
      </c>
      <c r="F83" s="64">
        <f>TopRates!D85</f>
        <v>0</v>
      </c>
    </row>
    <row r="84" spans="1:7" ht="13.5" customHeight="1" x14ac:dyDescent="0.25">
      <c r="A84" s="5">
        <v>2011</v>
      </c>
      <c r="B84" s="6">
        <v>0.18845999999999999</v>
      </c>
      <c r="C84" s="6">
        <v>0.13842295139515765</v>
      </c>
      <c r="D84" s="6">
        <v>0.1191544734605352</v>
      </c>
      <c r="E84" s="6">
        <v>8.1359490192568745E-2</v>
      </c>
      <c r="F84" s="64">
        <f>TopRates!D86</f>
        <v>0</v>
      </c>
    </row>
    <row r="85" spans="1:7" ht="13.5" customHeight="1" x14ac:dyDescent="0.25">
      <c r="A85" s="5">
        <v>2012</v>
      </c>
      <c r="B85" s="6">
        <v>0.2122</v>
      </c>
      <c r="C85" s="6">
        <v>0.15229122380983121</v>
      </c>
      <c r="D85" s="6">
        <v>0.13192084270089083</v>
      </c>
      <c r="E85" s="6">
        <v>9.3432484478077574E-2</v>
      </c>
      <c r="F85" s="64">
        <f>TopRates!D87</f>
        <v>0</v>
      </c>
    </row>
    <row r="86" spans="1:7" ht="13.5" customHeight="1" x14ac:dyDescent="0.25">
      <c r="A86" s="5">
        <v>2013</v>
      </c>
      <c r="B86" s="6">
        <v>0.18920000000000001</v>
      </c>
      <c r="C86" s="6">
        <v>0.13896760061229452</v>
      </c>
      <c r="D86" s="6">
        <v>0.1205447789407159</v>
      </c>
      <c r="E86" s="6">
        <v>8.280797718239509E-2</v>
      </c>
      <c r="F86" s="64">
        <f>TopRates!D88</f>
        <v>0</v>
      </c>
    </row>
    <row r="87" spans="1:7" x14ac:dyDescent="0.25">
      <c r="A87" s="5">
        <v>2014</v>
      </c>
      <c r="B87" s="6">
        <v>0.20019999999999999</v>
      </c>
      <c r="C87" s="6">
        <v>0.14277984870529348</v>
      </c>
      <c r="D87" s="6">
        <v>0.12383528715122835</v>
      </c>
      <c r="E87" s="6">
        <v>8.6381387551909522E-2</v>
      </c>
      <c r="F87" s="64">
        <f>TopRates!D89</f>
        <v>0</v>
      </c>
    </row>
    <row r="88" spans="1:7" x14ac:dyDescent="0.25">
      <c r="A88" s="217">
        <v>2015</v>
      </c>
      <c r="B88" s="173">
        <v>0.20309999999999997</v>
      </c>
      <c r="C88" s="173">
        <v>0.14118367565625728</v>
      </c>
      <c r="D88" s="173">
        <v>0.12226367697635226</v>
      </c>
      <c r="E88" s="173">
        <v>8.5472598105556033E-2</v>
      </c>
      <c r="F88" s="180">
        <f>TopRates!D90</f>
        <v>0</v>
      </c>
      <c r="G88" s="171"/>
    </row>
    <row r="89" spans="1:7" x14ac:dyDescent="0.25">
      <c r="A89" s="5"/>
    </row>
    <row r="90" spans="1:7" x14ac:dyDescent="0.25">
      <c r="A90" s="5"/>
    </row>
  </sheetData>
  <mergeCells count="1">
    <mergeCell ref="A28:I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dimension ref="A1:I91"/>
  <sheetViews>
    <sheetView workbookViewId="0">
      <selection activeCell="M36" sqref="M36"/>
    </sheetView>
  </sheetViews>
  <sheetFormatPr defaultRowHeight="15" x14ac:dyDescent="0.25"/>
  <cols>
    <col min="1" max="1" width="9.140625" style="188"/>
    <col min="2" max="2" width="11.85546875" style="188" customWidth="1"/>
    <col min="3" max="3" width="13.5703125" style="188" customWidth="1"/>
    <col min="4" max="4" width="12.85546875" style="188" customWidth="1"/>
    <col min="5" max="5" width="4.7109375" style="188" customWidth="1"/>
    <col min="6" max="6" width="10" style="188" customWidth="1"/>
    <col min="7" max="7" width="13.28515625" style="188" customWidth="1"/>
    <col min="8" max="8" width="12.42578125" style="188" customWidth="1"/>
    <col min="9" max="16384" width="9.140625" style="188"/>
  </cols>
  <sheetData>
    <row r="1" spans="1:6" ht="15.75" x14ac:dyDescent="0.25">
      <c r="A1" s="1" t="s">
        <v>203</v>
      </c>
      <c r="F1" s="2"/>
    </row>
    <row r="28" spans="1:9" ht="18" customHeight="1" x14ac:dyDescent="0.25">
      <c r="A28" s="230" t="s">
        <v>155</v>
      </c>
      <c r="B28" s="230"/>
      <c r="C28" s="230"/>
      <c r="D28" s="230"/>
      <c r="E28" s="230"/>
      <c r="F28" s="230"/>
      <c r="G28" s="230"/>
      <c r="H28" s="230"/>
      <c r="I28" s="230"/>
    </row>
    <row r="29" spans="1:9" x14ac:dyDescent="0.25">
      <c r="A29" s="72" t="s">
        <v>185</v>
      </c>
    </row>
    <row r="31" spans="1:9" x14ac:dyDescent="0.25">
      <c r="A31" s="3" t="s">
        <v>51</v>
      </c>
      <c r="B31" s="4"/>
      <c r="C31" s="4"/>
      <c r="D31" s="4"/>
      <c r="E31" s="4"/>
      <c r="F31" s="9"/>
    </row>
    <row r="32" spans="1:9" x14ac:dyDescent="0.25">
      <c r="A32" s="3"/>
      <c r="B32" s="231" t="s">
        <v>202</v>
      </c>
      <c r="C32" s="231"/>
      <c r="D32" s="231"/>
      <c r="E32" s="9"/>
      <c r="F32" s="231" t="s">
        <v>204</v>
      </c>
      <c r="G32" s="231"/>
      <c r="H32" s="231"/>
    </row>
    <row r="33" spans="1:9" ht="46.5" customHeight="1" x14ac:dyDescent="0.25">
      <c r="A33" s="217"/>
      <c r="B33" s="74" t="s">
        <v>53</v>
      </c>
      <c r="C33" s="74" t="s">
        <v>200</v>
      </c>
      <c r="D33" s="74" t="s">
        <v>77</v>
      </c>
      <c r="E33" s="4"/>
      <c r="F33" s="74" t="s">
        <v>53</v>
      </c>
      <c r="G33" s="74" t="s">
        <v>200</v>
      </c>
      <c r="H33" s="74" t="s">
        <v>77</v>
      </c>
    </row>
    <row r="34" spans="1:9" ht="13.5" customHeight="1" x14ac:dyDescent="0.25">
      <c r="A34" s="5">
        <v>1960</v>
      </c>
      <c r="B34" s="6">
        <v>0.20947745914564761</v>
      </c>
      <c r="C34" s="6">
        <v>0.23760595395399728</v>
      </c>
      <c r="D34" s="6">
        <v>0.28688065699623017</v>
      </c>
      <c r="F34" s="6">
        <v>0.44547567073127764</v>
      </c>
      <c r="G34" s="6">
        <v>0.43151848237250179</v>
      </c>
      <c r="H34" s="6">
        <v>0.43457092254324609</v>
      </c>
    </row>
    <row r="35" spans="1:9" ht="13.5" customHeight="1" x14ac:dyDescent="0.25">
      <c r="A35" s="5">
        <v>1961</v>
      </c>
      <c r="B35" s="223">
        <f>AVERAGE(B34,B36)</f>
        <v>0.21086443874281355</v>
      </c>
      <c r="C35" s="223">
        <f t="shared" ref="C35:D35" si="0">AVERAGE(C34,C36)</f>
        <v>0.23994428517963018</v>
      </c>
      <c r="D35" s="223">
        <f t="shared" si="0"/>
        <v>0.28897950581308707</v>
      </c>
      <c r="F35" s="223">
        <f>AVERAGE(F34,F36)</f>
        <v>0.44634916019883464</v>
      </c>
      <c r="G35" s="223">
        <f t="shared" ref="G35" si="1">AVERAGE(G34,G36)</f>
        <v>0.43172673582126209</v>
      </c>
      <c r="H35" s="223">
        <f t="shared" ref="H35" si="2">AVERAGE(H34,H36)</f>
        <v>0.43178050708466925</v>
      </c>
    </row>
    <row r="36" spans="1:9" ht="13.5" customHeight="1" x14ac:dyDescent="0.25">
      <c r="A36" s="5">
        <v>1962</v>
      </c>
      <c r="B36" s="6">
        <v>0.21225141833997949</v>
      </c>
      <c r="C36" s="6">
        <v>0.24228261640526308</v>
      </c>
      <c r="D36" s="6">
        <v>0.29107835462994397</v>
      </c>
      <c r="F36" s="6">
        <v>0.44722264966639164</v>
      </c>
      <c r="G36" s="6">
        <v>0.43193498927002233</v>
      </c>
      <c r="H36" s="6">
        <v>0.42899009162609242</v>
      </c>
      <c r="I36" s="171"/>
    </row>
    <row r="37" spans="1:9" ht="13.5" customHeight="1" x14ac:dyDescent="0.25">
      <c r="A37" s="5">
        <v>1963</v>
      </c>
      <c r="B37" s="223">
        <f>AVERAGE(B36,B38)</f>
        <v>0.21413939950689539</v>
      </c>
      <c r="C37" s="223">
        <f t="shared" ref="C37:D37" si="3">AVERAGE(C36,C38)</f>
        <v>0.24381356690110406</v>
      </c>
      <c r="D37" s="223">
        <f t="shared" si="3"/>
        <v>0.29210460457616327</v>
      </c>
      <c r="F37" s="223">
        <f>AVERAGE(F36,F38)</f>
        <v>0.44797209841952884</v>
      </c>
      <c r="G37" s="223">
        <f t="shared" ref="G37" si="4">AVERAGE(G36,G38)</f>
        <v>0.43265302553928497</v>
      </c>
      <c r="H37" s="223">
        <f t="shared" ref="H37" si="5">AVERAGE(H36,H38)</f>
        <v>0.43053226435513781</v>
      </c>
    </row>
    <row r="38" spans="1:9" ht="13.5" customHeight="1" x14ac:dyDescent="0.25">
      <c r="A38" s="5">
        <v>1964</v>
      </c>
      <c r="B38" s="6">
        <v>0.2160273806738113</v>
      </c>
      <c r="C38" s="6">
        <v>0.24534451739694502</v>
      </c>
      <c r="D38" s="6">
        <v>0.29313085452238263</v>
      </c>
      <c r="F38" s="6">
        <v>0.44872154717266605</v>
      </c>
      <c r="G38" s="6">
        <v>0.43337106180854762</v>
      </c>
      <c r="H38" s="6">
        <v>0.43207443708418319</v>
      </c>
    </row>
    <row r="39" spans="1:9" ht="13.5" customHeight="1" x14ac:dyDescent="0.25">
      <c r="A39" s="5">
        <v>1965</v>
      </c>
      <c r="B39" s="223">
        <f>AVERAGE(B38,B40)</f>
        <v>0.21842861308001382</v>
      </c>
      <c r="C39" s="223">
        <f t="shared" ref="C39:D39" si="6">AVERAGE(C38,C40)</f>
        <v>0.24768462027588722</v>
      </c>
      <c r="D39" s="223">
        <f t="shared" si="6"/>
        <v>0.29515057516452287</v>
      </c>
      <c r="F39" s="223">
        <f>AVERAGE(F38,F40)</f>
        <v>0.44464054586884422</v>
      </c>
      <c r="G39" s="223">
        <f t="shared" ref="G39" si="7">AVERAGE(G38,G40)</f>
        <v>0.42936303820065103</v>
      </c>
      <c r="H39" s="223">
        <f t="shared" ref="H39" si="8">AVERAGE(H38,H40)</f>
        <v>0.426858933032354</v>
      </c>
    </row>
    <row r="40" spans="1:9" ht="13.5" customHeight="1" x14ac:dyDescent="0.25">
      <c r="A40" s="5">
        <v>1966</v>
      </c>
      <c r="B40" s="6">
        <v>0.22082984548621631</v>
      </c>
      <c r="C40" s="6">
        <v>0.25002472315482943</v>
      </c>
      <c r="D40" s="6">
        <v>0.2971702958066631</v>
      </c>
      <c r="F40" s="6">
        <v>0.44055954456502239</v>
      </c>
      <c r="G40" s="6">
        <v>0.42535501459275438</v>
      </c>
      <c r="H40" s="6">
        <v>0.42164342898052481</v>
      </c>
    </row>
    <row r="41" spans="1:9" ht="13.5" customHeight="1" x14ac:dyDescent="0.25">
      <c r="A41" s="5">
        <v>1967</v>
      </c>
      <c r="B41" s="6">
        <v>0.22150037950092505</v>
      </c>
      <c r="C41" s="6">
        <v>0.25458156544508281</v>
      </c>
      <c r="D41" s="6">
        <v>0.30405999311784648</v>
      </c>
      <c r="F41" s="6">
        <v>0.44125417854354032</v>
      </c>
      <c r="G41" s="6">
        <v>0.42389948811500083</v>
      </c>
      <c r="H41" s="6">
        <v>0.42261758970249519</v>
      </c>
    </row>
    <row r="42" spans="1:9" ht="13.5" customHeight="1" x14ac:dyDescent="0.25">
      <c r="A42" s="5">
        <v>1968</v>
      </c>
      <c r="B42" s="6">
        <v>0.22163220492487556</v>
      </c>
      <c r="C42" s="6">
        <v>0.25645397864935487</v>
      </c>
      <c r="D42" s="6">
        <v>0.30982528351743865</v>
      </c>
      <c r="F42" s="6">
        <v>0.4436917989671374</v>
      </c>
      <c r="G42" s="6">
        <v>0.42539064067453863</v>
      </c>
      <c r="H42" s="6">
        <v>0.4222810728974794</v>
      </c>
    </row>
    <row r="43" spans="1:9" ht="13.5" customHeight="1" x14ac:dyDescent="0.25">
      <c r="A43" s="5">
        <v>1969</v>
      </c>
      <c r="B43" s="6">
        <v>0.22584653361518653</v>
      </c>
      <c r="C43" s="6">
        <v>0.26161130614012384</v>
      </c>
      <c r="D43" s="6">
        <v>0.31458391228400528</v>
      </c>
      <c r="F43" s="6">
        <v>0.45057097197548762</v>
      </c>
      <c r="G43" s="6">
        <v>0.4311964446902305</v>
      </c>
      <c r="H43" s="6">
        <v>0.42615345172042174</v>
      </c>
    </row>
    <row r="44" spans="1:9" ht="13.5" customHeight="1" x14ac:dyDescent="0.25">
      <c r="A44" s="5">
        <v>1970</v>
      </c>
      <c r="B44" s="6">
        <v>0.22736954610783389</v>
      </c>
      <c r="C44" s="6">
        <v>0.2694033182994538</v>
      </c>
      <c r="D44" s="6">
        <v>0.32410129832261114</v>
      </c>
      <c r="F44" s="6">
        <v>0.45669236446261174</v>
      </c>
      <c r="G44" s="6">
        <v>0.43328877754044776</v>
      </c>
      <c r="H44" s="6">
        <v>0.42569948006029662</v>
      </c>
    </row>
    <row r="45" spans="1:9" ht="13.5" customHeight="1" x14ac:dyDescent="0.25">
      <c r="A45" s="5">
        <v>1971</v>
      </c>
      <c r="B45" s="6">
        <v>0.22121176184067426</v>
      </c>
      <c r="C45" s="6">
        <v>0.26751801805605568</v>
      </c>
      <c r="D45" s="6">
        <v>0.3223491131684697</v>
      </c>
      <c r="F45" s="6">
        <v>0.45636938406368521</v>
      </c>
      <c r="G45" s="6">
        <v>0.43099943451875294</v>
      </c>
      <c r="H45" s="6">
        <v>0.42440668118808816</v>
      </c>
    </row>
    <row r="46" spans="1:9" ht="13.5" customHeight="1" x14ac:dyDescent="0.25">
      <c r="A46" s="5">
        <v>1972</v>
      </c>
      <c r="B46" s="6">
        <v>0.2242920594885319</v>
      </c>
      <c r="C46" s="6">
        <v>0.26993773947107169</v>
      </c>
      <c r="D46" s="6">
        <v>0.3251955664782144</v>
      </c>
      <c r="F46" s="6">
        <v>0.45341233666908776</v>
      </c>
      <c r="G46" s="6">
        <v>0.42876404018254999</v>
      </c>
      <c r="H46" s="6">
        <v>0.42085630092198861</v>
      </c>
    </row>
    <row r="47" spans="1:9" ht="13.5" customHeight="1" x14ac:dyDescent="0.25">
      <c r="A47" s="5">
        <v>1973</v>
      </c>
      <c r="B47" s="6">
        <v>0.22801969176074516</v>
      </c>
      <c r="C47" s="6">
        <v>0.27509535615057806</v>
      </c>
      <c r="D47" s="6">
        <v>0.32453684769292557</v>
      </c>
      <c r="F47" s="6">
        <v>0.4513738235541962</v>
      </c>
      <c r="G47" s="6">
        <v>0.42553149693598508</v>
      </c>
      <c r="H47" s="6">
        <v>0.4167520003116002</v>
      </c>
    </row>
    <row r="48" spans="1:9" ht="13.5" customHeight="1" x14ac:dyDescent="0.25">
      <c r="A48" s="5">
        <v>1974</v>
      </c>
      <c r="B48" s="6">
        <v>0.22343558807208166</v>
      </c>
      <c r="C48" s="6">
        <v>0.27499362441320752</v>
      </c>
      <c r="D48" s="6">
        <v>0.32684646499194164</v>
      </c>
      <c r="F48" s="6">
        <v>0.45666687413854468</v>
      </c>
      <c r="G48" s="6">
        <v>0.42845288853248781</v>
      </c>
      <c r="H48" s="6">
        <v>0.41749222326534002</v>
      </c>
    </row>
    <row r="49" spans="1:9" ht="13.5" customHeight="1" x14ac:dyDescent="0.25">
      <c r="A49" s="5">
        <v>1975</v>
      </c>
      <c r="B49" s="6">
        <v>0.21571640328955421</v>
      </c>
      <c r="C49" s="6">
        <v>0.27554784676087779</v>
      </c>
      <c r="D49" s="6">
        <v>0.33530479369736765</v>
      </c>
      <c r="F49" s="6">
        <v>0.46337570453411803</v>
      </c>
      <c r="G49" s="6">
        <v>0.43126400470705728</v>
      </c>
      <c r="H49" s="6">
        <v>0.41639785262550827</v>
      </c>
    </row>
    <row r="50" spans="1:9" ht="13.5" customHeight="1" x14ac:dyDescent="0.25">
      <c r="A50" s="5">
        <v>1976</v>
      </c>
      <c r="B50" s="6">
        <v>0.21850693347259359</v>
      </c>
      <c r="C50" s="6">
        <v>0.277423025191672</v>
      </c>
      <c r="D50" s="6">
        <v>0.33418301962160907</v>
      </c>
      <c r="F50" s="6">
        <v>0.4605603826832621</v>
      </c>
      <c r="G50" s="6">
        <v>0.42830618490698796</v>
      </c>
      <c r="H50" s="6">
        <v>0.41622914639233294</v>
      </c>
    </row>
    <row r="51" spans="1:9" ht="13.5" customHeight="1" x14ac:dyDescent="0.25">
      <c r="A51" s="5">
        <v>1977</v>
      </c>
      <c r="B51" s="6">
        <v>0.22057241362864669</v>
      </c>
      <c r="C51" s="6">
        <v>0.2769810103869616</v>
      </c>
      <c r="D51" s="6">
        <v>0.33089221028396931</v>
      </c>
      <c r="F51" s="6">
        <v>0.46066907636012094</v>
      </c>
      <c r="G51" s="6">
        <v>0.42960942003733094</v>
      </c>
      <c r="H51" s="6">
        <v>0.41762590391121901</v>
      </c>
    </row>
    <row r="52" spans="1:9" ht="13.5" customHeight="1" x14ac:dyDescent="0.25">
      <c r="A52" s="5">
        <v>1978</v>
      </c>
      <c r="B52" s="6">
        <v>0.22338228409232966</v>
      </c>
      <c r="C52" s="6">
        <v>0.27738983705414527</v>
      </c>
      <c r="D52" s="6">
        <v>0.32787343814029074</v>
      </c>
      <c r="F52" s="6">
        <v>0.45873805276697305</v>
      </c>
      <c r="G52" s="6">
        <v>0.42893838790564964</v>
      </c>
      <c r="H52" s="6">
        <v>0.41665148454592665</v>
      </c>
    </row>
    <row r="53" spans="1:9" ht="13.5" customHeight="1" x14ac:dyDescent="0.25">
      <c r="A53" s="5">
        <v>1979</v>
      </c>
      <c r="B53" s="6">
        <v>0.22039115997543643</v>
      </c>
      <c r="C53" s="6">
        <v>0.275131859158949</v>
      </c>
      <c r="D53" s="6">
        <v>0.327121573608532</v>
      </c>
      <c r="F53" s="6">
        <v>0.46128020929630681</v>
      </c>
      <c r="G53" s="6">
        <v>0.43138988765295005</v>
      </c>
      <c r="H53" s="6">
        <v>0.4190117538465063</v>
      </c>
      <c r="I53" s="29"/>
    </row>
    <row r="54" spans="1:9" ht="13.5" customHeight="1" x14ac:dyDescent="0.25">
      <c r="A54" s="5">
        <v>1980</v>
      </c>
      <c r="B54" s="6">
        <v>0.21349316632192744</v>
      </c>
      <c r="C54" s="6">
        <v>0.27398359070063383</v>
      </c>
      <c r="D54" s="6">
        <v>0.33068152385122168</v>
      </c>
      <c r="F54" s="6">
        <v>0.46665666958179025</v>
      </c>
      <c r="G54" s="6">
        <v>0.43390280492997924</v>
      </c>
      <c r="H54" s="6">
        <v>0.4206367807258426</v>
      </c>
    </row>
    <row r="55" spans="1:9" ht="13.5" customHeight="1" x14ac:dyDescent="0.25">
      <c r="A55" s="5">
        <v>1981</v>
      </c>
      <c r="B55" s="6">
        <v>0.21380412551157588</v>
      </c>
      <c r="C55" s="6">
        <v>0.2732803069895014</v>
      </c>
      <c r="D55" s="6">
        <v>0.32989848333955929</v>
      </c>
      <c r="F55" s="6">
        <v>0.46858799351739583</v>
      </c>
      <c r="G55" s="6">
        <v>0.43627649828765591</v>
      </c>
      <c r="H55" s="6">
        <v>0.42128897495160739</v>
      </c>
    </row>
    <row r="56" spans="1:9" ht="13.5" customHeight="1" x14ac:dyDescent="0.25">
      <c r="A56" s="5">
        <v>1982</v>
      </c>
      <c r="B56" s="6">
        <v>0.20838398598569485</v>
      </c>
      <c r="C56" s="6">
        <v>0.27109926197156403</v>
      </c>
      <c r="D56" s="6">
        <v>0.33246239391281746</v>
      </c>
      <c r="F56" s="6">
        <v>0.47019888297975215</v>
      </c>
      <c r="G56" s="6">
        <v>0.43679024350836282</v>
      </c>
      <c r="H56" s="6">
        <v>0.42091875274832596</v>
      </c>
    </row>
    <row r="57" spans="1:9" ht="13.5" customHeight="1" x14ac:dyDescent="0.25">
      <c r="A57" s="5">
        <v>1983</v>
      </c>
      <c r="B57" s="6">
        <v>0.20435981407678255</v>
      </c>
      <c r="C57" s="6">
        <v>0.26692061464072736</v>
      </c>
      <c r="D57" s="6">
        <v>0.32613541082974401</v>
      </c>
      <c r="F57" s="6">
        <v>0.47196615722569402</v>
      </c>
      <c r="G57" s="6">
        <v>0.43901218445840107</v>
      </c>
      <c r="H57" s="6">
        <v>0.42450094684121636</v>
      </c>
    </row>
    <row r="58" spans="1:9" ht="13.5" customHeight="1" x14ac:dyDescent="0.25">
      <c r="A58" s="5">
        <v>1984</v>
      </c>
      <c r="B58" s="6">
        <v>0.20629974709949608</v>
      </c>
      <c r="C58" s="6">
        <v>0.26280823986300716</v>
      </c>
      <c r="D58" s="6">
        <v>0.31556168483488733</v>
      </c>
      <c r="F58" s="6">
        <v>0.46912180634502626</v>
      </c>
      <c r="G58" s="6">
        <v>0.43978833262222472</v>
      </c>
      <c r="H58" s="6">
        <v>0.42634435703185747</v>
      </c>
    </row>
    <row r="59" spans="1:9" ht="13.5" customHeight="1" x14ac:dyDescent="0.25">
      <c r="A59" s="5">
        <v>1985</v>
      </c>
      <c r="B59" s="6">
        <v>0.20762240907796711</v>
      </c>
      <c r="C59" s="6">
        <v>0.26406953858649274</v>
      </c>
      <c r="D59" s="6">
        <v>0.31713835514639088</v>
      </c>
      <c r="F59" s="6">
        <v>0.46903321263585862</v>
      </c>
      <c r="G59" s="6">
        <v>0.43852402320879935</v>
      </c>
      <c r="H59" s="6">
        <v>0.42631959282904996</v>
      </c>
    </row>
    <row r="60" spans="1:9" ht="13.5" customHeight="1" x14ac:dyDescent="0.25">
      <c r="A60" s="5">
        <v>1986</v>
      </c>
      <c r="B60" s="6">
        <v>0.20553491315378319</v>
      </c>
      <c r="C60" s="6">
        <v>0.26319064620122723</v>
      </c>
      <c r="D60" s="6">
        <v>0.31594812531058497</v>
      </c>
      <c r="F60" s="6">
        <v>0.47218045048254242</v>
      </c>
      <c r="G60" s="6">
        <v>0.44113936973508194</v>
      </c>
      <c r="H60" s="6">
        <v>0.43185925881745735</v>
      </c>
    </row>
    <row r="61" spans="1:9" ht="13.5" customHeight="1" x14ac:dyDescent="0.25">
      <c r="A61" s="5">
        <v>1987</v>
      </c>
      <c r="B61" s="6">
        <v>0.20576359893726615</v>
      </c>
      <c r="C61" s="6">
        <v>0.26210586396622093</v>
      </c>
      <c r="D61" s="6">
        <v>0.3159876604982329</v>
      </c>
      <c r="F61" s="6">
        <v>0.46966643537343267</v>
      </c>
      <c r="G61" s="6">
        <v>0.43959495570820312</v>
      </c>
      <c r="H61" s="6">
        <v>0.43075312859444975</v>
      </c>
    </row>
    <row r="62" spans="1:9" ht="13.5" customHeight="1" x14ac:dyDescent="0.25">
      <c r="A62" s="5">
        <v>1988</v>
      </c>
      <c r="B62" s="6">
        <v>0.19983288460198209</v>
      </c>
      <c r="C62" s="6">
        <v>0.25529626031504765</v>
      </c>
      <c r="D62" s="6">
        <v>0.30677144730956157</v>
      </c>
      <c r="F62" s="6">
        <v>0.45765299470039272</v>
      </c>
      <c r="G62" s="6">
        <v>0.42941194027711016</v>
      </c>
      <c r="H62" s="6">
        <v>0.420381448454687</v>
      </c>
    </row>
    <row r="63" spans="1:9" ht="13.5" customHeight="1" x14ac:dyDescent="0.25">
      <c r="A63" s="5">
        <v>1989</v>
      </c>
      <c r="B63" s="6">
        <v>0.20019483663645293</v>
      </c>
      <c r="C63" s="6">
        <v>0.2564280612434689</v>
      </c>
      <c r="D63" s="6">
        <v>0.30985468364603896</v>
      </c>
      <c r="F63" s="6">
        <v>0.46021456650495696</v>
      </c>
      <c r="G63" s="6">
        <v>0.43150263259006783</v>
      </c>
      <c r="H63" s="6">
        <v>0.42204774347134488</v>
      </c>
    </row>
    <row r="64" spans="1:9" ht="13.5" customHeight="1" x14ac:dyDescent="0.25">
      <c r="A64" s="5">
        <v>1990</v>
      </c>
      <c r="B64" s="6">
        <v>0.19608897730303512</v>
      </c>
      <c r="C64" s="6">
        <v>0.25514052426254596</v>
      </c>
      <c r="D64" s="6">
        <v>0.30986258701927211</v>
      </c>
      <c r="F64" s="6">
        <v>0.45945471476645411</v>
      </c>
      <c r="G64" s="6">
        <v>0.42996862131550473</v>
      </c>
      <c r="H64" s="6">
        <v>0.42025794238320274</v>
      </c>
    </row>
    <row r="65" spans="1:8" ht="13.5" customHeight="1" x14ac:dyDescent="0.25">
      <c r="A65" s="5">
        <v>1991</v>
      </c>
      <c r="B65" s="6">
        <v>0.19244269451763121</v>
      </c>
      <c r="C65" s="6">
        <v>0.25723496216209357</v>
      </c>
      <c r="D65" s="6">
        <v>0.31533261003487856</v>
      </c>
      <c r="F65" s="6">
        <v>0.46249246055714205</v>
      </c>
      <c r="G65" s="6">
        <v>0.43027452331866317</v>
      </c>
      <c r="H65" s="6">
        <v>0.41994795614028912</v>
      </c>
    </row>
    <row r="66" spans="1:8" ht="13.5" customHeight="1" x14ac:dyDescent="0.25">
      <c r="A66" s="5">
        <v>1992</v>
      </c>
      <c r="B66" s="6">
        <v>0.18645979747340799</v>
      </c>
      <c r="C66" s="6">
        <v>0.25594380907048264</v>
      </c>
      <c r="D66" s="6">
        <v>0.31592666885006632</v>
      </c>
      <c r="F66" s="6">
        <v>0.45869105273739064</v>
      </c>
      <c r="G66" s="6">
        <v>0.42480296216790037</v>
      </c>
      <c r="H66" s="6">
        <v>0.41640432285565065</v>
      </c>
    </row>
    <row r="67" spans="1:8" ht="13.5" customHeight="1" x14ac:dyDescent="0.25">
      <c r="A67" s="5">
        <v>1993</v>
      </c>
      <c r="B67" s="6">
        <v>0.18727214122523872</v>
      </c>
      <c r="C67" s="6">
        <v>0.25839403765649482</v>
      </c>
      <c r="D67" s="6">
        <v>0.31765637633055588</v>
      </c>
      <c r="F67" s="6">
        <v>0.46243029750101761</v>
      </c>
      <c r="G67" s="6">
        <v>0.42729249646035328</v>
      </c>
      <c r="H67" s="6">
        <v>0.42015680975481678</v>
      </c>
    </row>
    <row r="68" spans="1:8" ht="13.5" customHeight="1" x14ac:dyDescent="0.25">
      <c r="A68" s="5">
        <v>1994</v>
      </c>
      <c r="B68" s="6">
        <v>0.19164715338485591</v>
      </c>
      <c r="C68" s="6">
        <v>0.26126380349136152</v>
      </c>
      <c r="D68" s="6">
        <v>0.31855132740002551</v>
      </c>
      <c r="F68" s="6">
        <v>0.46059526238657439</v>
      </c>
      <c r="G68" s="6">
        <v>0.42593596193582406</v>
      </c>
      <c r="H68" s="6">
        <v>0.41942740522408134</v>
      </c>
    </row>
    <row r="69" spans="1:8" ht="13.5" customHeight="1" x14ac:dyDescent="0.25">
      <c r="A69" s="5">
        <v>1995</v>
      </c>
      <c r="B69" s="6">
        <v>0.1913169279017311</v>
      </c>
      <c r="C69" s="6">
        <v>0.26030016072659601</v>
      </c>
      <c r="D69" s="6">
        <v>0.31788587664600215</v>
      </c>
      <c r="F69" s="6">
        <v>0.45474309536955487</v>
      </c>
      <c r="G69" s="6">
        <v>0.42150619696151775</v>
      </c>
      <c r="H69" s="6">
        <v>0.41505017441981884</v>
      </c>
    </row>
    <row r="70" spans="1:8" ht="13.5" customHeight="1" x14ac:dyDescent="0.25">
      <c r="A70" s="5">
        <v>1996</v>
      </c>
      <c r="B70" s="6">
        <v>0.18977937379752943</v>
      </c>
      <c r="C70" s="6">
        <v>0.25723291902643797</v>
      </c>
      <c r="D70" s="6">
        <v>0.31261930333998839</v>
      </c>
      <c r="F70" s="6">
        <v>0.45112832232152367</v>
      </c>
      <c r="G70" s="6">
        <v>0.41918071729579331</v>
      </c>
      <c r="H70" s="6">
        <v>0.41491214859332992</v>
      </c>
    </row>
    <row r="71" spans="1:8" ht="13.5" customHeight="1" x14ac:dyDescent="0.25">
      <c r="A71" s="5">
        <v>1997</v>
      </c>
      <c r="B71" s="6">
        <v>0.18857748320365458</v>
      </c>
      <c r="C71" s="6">
        <v>0.25344179610705447</v>
      </c>
      <c r="D71" s="6">
        <v>0.30760918372969814</v>
      </c>
      <c r="F71" s="6">
        <v>0.44687362193549962</v>
      </c>
      <c r="G71" s="6">
        <v>0.41679108003369097</v>
      </c>
      <c r="H71" s="6">
        <v>0.41420555899327738</v>
      </c>
    </row>
    <row r="72" spans="1:8" ht="13.5" customHeight="1" x14ac:dyDescent="0.25">
      <c r="A72" s="5">
        <v>1998</v>
      </c>
      <c r="B72" s="6">
        <v>0.1902396030344386</v>
      </c>
      <c r="C72" s="6">
        <v>0.2521307943705236</v>
      </c>
      <c r="D72" s="6">
        <v>0.30522131843951511</v>
      </c>
      <c r="F72" s="6">
        <v>0.44548880330529417</v>
      </c>
      <c r="G72" s="6">
        <v>0.41704191446285455</v>
      </c>
      <c r="H72" s="6">
        <v>0.41519373701528289</v>
      </c>
    </row>
    <row r="73" spans="1:8" ht="13.5" customHeight="1" x14ac:dyDescent="0.25">
      <c r="A73" s="5">
        <v>1999</v>
      </c>
      <c r="B73" s="6">
        <v>0.19187970885686859</v>
      </c>
      <c r="C73" s="6">
        <v>0.25280736064472525</v>
      </c>
      <c r="D73" s="6">
        <v>0.30674095623736303</v>
      </c>
      <c r="F73" s="6">
        <v>0.44114766159384211</v>
      </c>
      <c r="G73" s="6">
        <v>0.41362790054616883</v>
      </c>
      <c r="H73" s="6">
        <v>0.41215126956101328</v>
      </c>
    </row>
    <row r="74" spans="1:8" ht="13.5" customHeight="1" x14ac:dyDescent="0.25">
      <c r="A74" s="5">
        <v>2000</v>
      </c>
      <c r="B74" s="6">
        <v>0.18886228621487641</v>
      </c>
      <c r="C74" s="6">
        <v>0.24795507532920724</v>
      </c>
      <c r="D74" s="6">
        <v>0.30010299272517077</v>
      </c>
      <c r="F74" s="6">
        <v>0.43757877962999292</v>
      </c>
      <c r="G74" s="6">
        <v>0.41168774986659801</v>
      </c>
      <c r="H74" s="6">
        <v>0.41218251786990989</v>
      </c>
    </row>
    <row r="75" spans="1:8" ht="13.5" customHeight="1" x14ac:dyDescent="0.25">
      <c r="A75" s="5">
        <v>2001</v>
      </c>
      <c r="B75" s="6">
        <v>0.18925978316145603</v>
      </c>
      <c r="C75" s="6">
        <v>0.25152336071054893</v>
      </c>
      <c r="D75" s="6">
        <v>0.30843820399710398</v>
      </c>
      <c r="F75" s="6">
        <v>0.44519096936568919</v>
      </c>
      <c r="G75" s="6">
        <v>0.41722711736028945</v>
      </c>
      <c r="H75" s="6">
        <v>0.41422151842368282</v>
      </c>
    </row>
    <row r="76" spans="1:8" ht="13.5" customHeight="1" x14ac:dyDescent="0.25">
      <c r="A76" s="5">
        <v>2002</v>
      </c>
      <c r="B76" s="6">
        <v>0.18711379464413366</v>
      </c>
      <c r="C76" s="6">
        <v>0.25328942511477071</v>
      </c>
      <c r="D76" s="6">
        <v>0.31262294790258849</v>
      </c>
      <c r="F76" s="6">
        <v>0.45221445985915759</v>
      </c>
      <c r="G76" s="6">
        <v>0.42163996688577227</v>
      </c>
      <c r="H76" s="6">
        <v>0.41806195320530837</v>
      </c>
    </row>
    <row r="77" spans="1:8" ht="13.5" customHeight="1" x14ac:dyDescent="0.25">
      <c r="A77" s="5">
        <v>2003</v>
      </c>
      <c r="B77" s="6">
        <v>0.18270615977426796</v>
      </c>
      <c r="C77" s="6">
        <v>0.24983625143849195</v>
      </c>
      <c r="D77" s="6">
        <v>0.30893175459172906</v>
      </c>
      <c r="F77" s="6">
        <v>0.45226587519348299</v>
      </c>
      <c r="G77" s="6">
        <v>0.42167325249100113</v>
      </c>
      <c r="H77" s="6">
        <v>0.41788954207131579</v>
      </c>
    </row>
    <row r="78" spans="1:8" ht="13.5" customHeight="1" x14ac:dyDescent="0.25">
      <c r="A78" s="5">
        <v>2004</v>
      </c>
      <c r="B78" s="6">
        <v>0.18002618587512501</v>
      </c>
      <c r="C78" s="6">
        <v>0.24721596336830276</v>
      </c>
      <c r="D78" s="6">
        <v>0.30489333390049683</v>
      </c>
      <c r="F78" s="6">
        <v>0.44723386015852035</v>
      </c>
      <c r="G78" s="6">
        <v>0.4171499581366569</v>
      </c>
      <c r="H78" s="6">
        <v>0.41543743445650538</v>
      </c>
    </row>
    <row r="79" spans="1:8" ht="13.5" customHeight="1" x14ac:dyDescent="0.25">
      <c r="A79" s="5">
        <v>2005</v>
      </c>
      <c r="B79" s="6">
        <v>0.18001426325092088</v>
      </c>
      <c r="C79" s="6">
        <v>0.24681245299781598</v>
      </c>
      <c r="D79" s="6">
        <v>0.30448577773131597</v>
      </c>
      <c r="F79" s="6">
        <v>0.43868775448779912</v>
      </c>
      <c r="G79" s="6">
        <v>0.41003154106972944</v>
      </c>
      <c r="H79" s="6">
        <v>0.41064483408986985</v>
      </c>
    </row>
    <row r="80" spans="1:8" ht="13.5" customHeight="1" x14ac:dyDescent="0.25">
      <c r="A80" s="5">
        <v>2006</v>
      </c>
      <c r="B80" s="6">
        <v>0.17878055750787319</v>
      </c>
      <c r="C80" s="6">
        <v>0.24321260784277693</v>
      </c>
      <c r="D80" s="6">
        <v>0.30073656300133628</v>
      </c>
      <c r="F80" s="6">
        <v>0.43553017167416119</v>
      </c>
      <c r="G80" s="6">
        <v>0.40910111904616159</v>
      </c>
      <c r="H80" s="6">
        <v>0.40995499593885992</v>
      </c>
    </row>
    <row r="81" spans="1:8" ht="13.5" customHeight="1" x14ac:dyDescent="0.25">
      <c r="A81" s="5">
        <v>2007</v>
      </c>
      <c r="B81" s="6">
        <v>0.18108203869836245</v>
      </c>
      <c r="C81" s="6">
        <v>0.24736416148055537</v>
      </c>
      <c r="D81" s="6">
        <v>0.30788791200658833</v>
      </c>
      <c r="F81" s="6">
        <v>0.43547410839244116</v>
      </c>
      <c r="G81" s="6">
        <v>0.40832966466754622</v>
      </c>
      <c r="H81" s="6">
        <v>0.40958170729826826</v>
      </c>
    </row>
    <row r="82" spans="1:8" ht="13.5" customHeight="1" x14ac:dyDescent="0.25">
      <c r="A82" s="5">
        <v>2008</v>
      </c>
      <c r="B82" s="6">
        <v>0.17662145278939076</v>
      </c>
      <c r="C82" s="6">
        <v>0.25169130481635987</v>
      </c>
      <c r="D82" s="6">
        <v>0.31987845396176229</v>
      </c>
      <c r="F82" s="6">
        <v>0.44148792636690992</v>
      </c>
      <c r="G82" s="6">
        <v>0.41154119279976192</v>
      </c>
      <c r="H82" s="6">
        <v>0.41169356821770192</v>
      </c>
    </row>
    <row r="83" spans="1:8" ht="13.5" customHeight="1" x14ac:dyDescent="0.25">
      <c r="A83" s="5">
        <v>2009</v>
      </c>
      <c r="B83" s="6">
        <v>0.17133636594321366</v>
      </c>
      <c r="C83" s="6">
        <v>0.25374703920045988</v>
      </c>
      <c r="D83" s="6">
        <v>0.32847328116242747</v>
      </c>
      <c r="F83" s="6">
        <v>0.45129390686683302</v>
      </c>
      <c r="G83" s="6">
        <v>0.41610336963314454</v>
      </c>
      <c r="H83" s="6">
        <v>0.41276580560402421</v>
      </c>
    </row>
    <row r="84" spans="1:8" ht="13.5" customHeight="1" x14ac:dyDescent="0.25">
      <c r="A84" s="5">
        <v>2010</v>
      </c>
      <c r="B84" s="6">
        <v>0.1667933164362887</v>
      </c>
      <c r="C84" s="6">
        <v>0.25252156135433368</v>
      </c>
      <c r="D84" s="6">
        <v>0.32813152187812661</v>
      </c>
      <c r="F84" s="6">
        <v>0.44231430204160932</v>
      </c>
      <c r="G84" s="6">
        <v>0.40707939150184858</v>
      </c>
      <c r="H84" s="6">
        <v>0.40407657079788856</v>
      </c>
    </row>
    <row r="85" spans="1:8" ht="13.5" customHeight="1" x14ac:dyDescent="0.25">
      <c r="A85" s="5">
        <v>2011</v>
      </c>
      <c r="B85" s="6">
        <v>0.16716442870742476</v>
      </c>
      <c r="C85" s="6">
        <v>0.25026964872498164</v>
      </c>
      <c r="D85" s="6">
        <v>0.32432803558161244</v>
      </c>
      <c r="F85" s="6">
        <v>0.44306366243401413</v>
      </c>
      <c r="G85" s="6">
        <v>0.40894374308630804</v>
      </c>
      <c r="H85" s="6">
        <v>0.40885776356867037</v>
      </c>
    </row>
    <row r="86" spans="1:8" ht="13.5" customHeight="1" x14ac:dyDescent="0.25">
      <c r="A86" s="5">
        <v>2012</v>
      </c>
      <c r="B86" s="6">
        <v>0.16346817447282053</v>
      </c>
      <c r="C86" s="6">
        <v>0.2414385634782952</v>
      </c>
      <c r="D86" s="6">
        <v>0.3094236464691153</v>
      </c>
      <c r="F86" s="6">
        <v>0.43379309471985883</v>
      </c>
      <c r="G86" s="6">
        <v>0.40429258694160497</v>
      </c>
      <c r="H86" s="6">
        <v>0.40707619834492753</v>
      </c>
    </row>
    <row r="87" spans="1:8" ht="13.5" customHeight="1" x14ac:dyDescent="0.25">
      <c r="A87" s="5">
        <v>2013</v>
      </c>
      <c r="B87" s="6">
        <v>0.16470545333799838</v>
      </c>
      <c r="C87" s="6">
        <v>0.24201963221125658</v>
      </c>
      <c r="D87" s="6">
        <v>0.30730167669372804</v>
      </c>
      <c r="F87" s="6">
        <v>0.44371747241921722</v>
      </c>
      <c r="G87" s="6">
        <v>0.41278393968315508</v>
      </c>
      <c r="H87" s="6">
        <v>0.41589874214244654</v>
      </c>
    </row>
    <row r="88" spans="1:8" x14ac:dyDescent="0.25">
      <c r="A88" s="5">
        <v>2014</v>
      </c>
      <c r="B88" s="6">
        <v>0.16362086544483825</v>
      </c>
      <c r="C88" s="6">
        <v>0.24194706731329171</v>
      </c>
      <c r="D88" s="6">
        <v>0.30490617350639238</v>
      </c>
      <c r="F88" s="6">
        <v>0.44091798514948521</v>
      </c>
      <c r="G88" s="6">
        <v>0.40986006940193315</v>
      </c>
      <c r="H88" s="6">
        <v>0.41384891937103169</v>
      </c>
    </row>
    <row r="89" spans="1:8" x14ac:dyDescent="0.25">
      <c r="A89" s="217">
        <v>2015</v>
      </c>
      <c r="B89" s="173">
        <v>0.16451584277074988</v>
      </c>
      <c r="C89" s="173">
        <v>0.24329781804926157</v>
      </c>
      <c r="D89" s="173">
        <v>0.30551406454462848</v>
      </c>
      <c r="E89" s="4"/>
      <c r="F89" s="173">
        <v>0.44219933781017362</v>
      </c>
      <c r="G89" s="173">
        <v>0.41088343174683145</v>
      </c>
      <c r="H89" s="173">
        <v>0.41499586067190863</v>
      </c>
    </row>
    <row r="90" spans="1:8" x14ac:dyDescent="0.25">
      <c r="A90" s="5"/>
    </row>
    <row r="91" spans="1:8" x14ac:dyDescent="0.25">
      <c r="A91" s="5"/>
    </row>
  </sheetData>
  <mergeCells count="3">
    <mergeCell ref="A28:I28"/>
    <mergeCell ref="B32:D32"/>
    <mergeCell ref="F32:H3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94"/>
  <sheetViews>
    <sheetView workbookViewId="0">
      <selection activeCell="Q47" sqref="Q47"/>
    </sheetView>
  </sheetViews>
  <sheetFormatPr defaultRowHeight="15" x14ac:dyDescent="0.25"/>
  <cols>
    <col min="1" max="1" width="9.140625" style="27"/>
    <col min="2" max="3" width="11.85546875" style="27" customWidth="1"/>
    <col min="4" max="4" width="15" style="27" customWidth="1"/>
    <col min="5" max="5" width="10.5703125" style="27" bestFit="1" customWidth="1"/>
    <col min="6" max="16384" width="9.140625" style="27"/>
  </cols>
  <sheetData>
    <row r="1" spans="1:6" ht="15.75" x14ac:dyDescent="0.25">
      <c r="A1" s="1" t="s">
        <v>192</v>
      </c>
      <c r="F1" s="2"/>
    </row>
    <row r="28" spans="1:10" ht="15.75" customHeight="1" x14ac:dyDescent="0.25">
      <c r="A28" s="230" t="s">
        <v>179</v>
      </c>
      <c r="B28" s="230"/>
      <c r="C28" s="230"/>
      <c r="D28" s="230"/>
      <c r="E28" s="230"/>
      <c r="F28" s="230"/>
      <c r="G28" s="230"/>
      <c r="H28" s="230"/>
      <c r="I28" s="230"/>
    </row>
    <row r="29" spans="1:10" x14ac:dyDescent="0.25">
      <c r="A29" s="72" t="s">
        <v>180</v>
      </c>
    </row>
    <row r="31" spans="1:10" x14ac:dyDescent="0.25">
      <c r="A31" s="3"/>
      <c r="B31" s="4"/>
      <c r="C31" s="4"/>
      <c r="D31" s="4"/>
      <c r="E31" s="4"/>
      <c r="F31" s="4"/>
      <c r="G31" s="4"/>
      <c r="H31" s="4"/>
      <c r="I31" s="4"/>
      <c r="J31" s="4"/>
    </row>
    <row r="32" spans="1:10" x14ac:dyDescent="0.25">
      <c r="A32" s="3"/>
      <c r="B32" s="231" t="s">
        <v>93</v>
      </c>
      <c r="C32" s="231"/>
      <c r="D32" s="231"/>
      <c r="E32" s="231"/>
      <c r="G32" s="231" t="s">
        <v>94</v>
      </c>
      <c r="H32" s="231"/>
      <c r="I32" s="231"/>
      <c r="J32" s="231"/>
    </row>
    <row r="33" spans="1:10" ht="46.5" customHeight="1" x14ac:dyDescent="0.25">
      <c r="A33" s="73"/>
      <c r="B33" s="74" t="s">
        <v>39</v>
      </c>
      <c r="C33" s="74" t="s">
        <v>91</v>
      </c>
      <c r="D33" s="74" t="s">
        <v>24</v>
      </c>
      <c r="E33" s="74" t="s">
        <v>92</v>
      </c>
      <c r="G33" s="74" t="s">
        <v>91</v>
      </c>
      <c r="H33" s="74" t="s">
        <v>24</v>
      </c>
      <c r="I33" s="74" t="s">
        <v>92</v>
      </c>
      <c r="J33" s="74" t="s">
        <v>109</v>
      </c>
    </row>
    <row r="34" spans="1:10" ht="13.5" customHeight="1" x14ac:dyDescent="0.25">
      <c r="A34" s="5">
        <v>1960</v>
      </c>
      <c r="B34" s="64">
        <v>479859</v>
      </c>
      <c r="C34" s="64">
        <v>12079</v>
      </c>
      <c r="D34" s="64">
        <v>0</v>
      </c>
      <c r="E34" s="64">
        <v>14481</v>
      </c>
      <c r="G34" s="49">
        <f>C34/$B34</f>
        <v>2.517197760175385E-2</v>
      </c>
      <c r="H34" s="49">
        <f t="shared" ref="H34:I39" si="0">D34/$B34</f>
        <v>0</v>
      </c>
      <c r="I34" s="49">
        <f t="shared" si="0"/>
        <v>3.0177614674310578E-2</v>
      </c>
      <c r="J34" s="49">
        <f>SUM(G34:I34)</f>
        <v>5.5349592276064424E-2</v>
      </c>
    </row>
    <row r="35" spans="1:10" ht="13.5" customHeight="1" x14ac:dyDescent="0.25">
      <c r="A35" s="5">
        <v>1961</v>
      </c>
      <c r="B35" s="64">
        <v>497193</v>
      </c>
      <c r="C35" s="64">
        <v>13608</v>
      </c>
      <c r="D35" s="64">
        <v>0</v>
      </c>
      <c r="E35" s="64">
        <v>13505</v>
      </c>
      <c r="G35" s="49">
        <f t="shared" ref="G35:G40" si="1">C35/$B35</f>
        <v>2.7369653233251474E-2</v>
      </c>
      <c r="H35" s="49">
        <f t="shared" si="0"/>
        <v>0</v>
      </c>
      <c r="I35" s="49">
        <f t="shared" si="0"/>
        <v>2.7162490220095616E-2</v>
      </c>
      <c r="J35" s="49">
        <f t="shared" ref="J35:J89" si="2">SUM(G35:I35)</f>
        <v>5.4532143453347087E-2</v>
      </c>
    </row>
    <row r="36" spans="1:10" ht="13.5" customHeight="1" x14ac:dyDescent="0.25">
      <c r="A36" s="5">
        <v>1962</v>
      </c>
      <c r="B36" s="64">
        <v>535189</v>
      </c>
      <c r="C36" s="64">
        <v>15338</v>
      </c>
      <c r="D36" s="64">
        <v>0</v>
      </c>
      <c r="E36" s="64">
        <v>14026</v>
      </c>
      <c r="G36" s="49">
        <f t="shared" si="1"/>
        <v>2.8659034471934214E-2</v>
      </c>
      <c r="H36" s="49">
        <f t="shared" si="0"/>
        <v>0</v>
      </c>
      <c r="I36" s="49">
        <f t="shared" si="0"/>
        <v>2.6207564056809837E-2</v>
      </c>
      <c r="J36" s="49">
        <f t="shared" si="2"/>
        <v>5.4866598528744051E-2</v>
      </c>
    </row>
    <row r="37" spans="1:10" ht="13.5" customHeight="1" x14ac:dyDescent="0.25">
      <c r="A37" s="5">
        <v>1963</v>
      </c>
      <c r="B37" s="64">
        <v>566574</v>
      </c>
      <c r="C37" s="64">
        <v>16315</v>
      </c>
      <c r="D37" s="64">
        <v>0</v>
      </c>
      <c r="E37" s="64">
        <v>14202</v>
      </c>
      <c r="G37" s="49">
        <f t="shared" si="1"/>
        <v>2.8795885444796266E-2</v>
      </c>
      <c r="H37" s="49">
        <f t="shared" si="0"/>
        <v>0</v>
      </c>
      <c r="I37" s="49">
        <f t="shared" si="0"/>
        <v>2.5066452043334145E-2</v>
      </c>
      <c r="J37" s="49">
        <f t="shared" si="2"/>
        <v>5.3862337488130407E-2</v>
      </c>
    </row>
    <row r="38" spans="1:10" ht="13.5" customHeight="1" x14ac:dyDescent="0.25">
      <c r="A38" s="5">
        <v>1964</v>
      </c>
      <c r="B38" s="64">
        <v>608340</v>
      </c>
      <c r="C38" s="64">
        <v>17115</v>
      </c>
      <c r="D38" s="64">
        <v>0</v>
      </c>
      <c r="E38" s="64">
        <v>14706</v>
      </c>
      <c r="G38" s="49">
        <f t="shared" si="1"/>
        <v>2.813393825821087E-2</v>
      </c>
      <c r="H38" s="49">
        <f t="shared" si="0"/>
        <v>0</v>
      </c>
      <c r="I38" s="49">
        <f t="shared" si="0"/>
        <v>2.4173981654995562E-2</v>
      </c>
      <c r="J38" s="49">
        <f t="shared" si="2"/>
        <v>5.2307919913206435E-2</v>
      </c>
    </row>
    <row r="39" spans="1:10" ht="13.5" customHeight="1" x14ac:dyDescent="0.25">
      <c r="A39" s="5">
        <v>1965</v>
      </c>
      <c r="B39" s="64">
        <v>660255</v>
      </c>
      <c r="C39" s="64">
        <v>19207</v>
      </c>
      <c r="D39" s="64">
        <v>0</v>
      </c>
      <c r="E39" s="64">
        <v>16516</v>
      </c>
      <c r="G39" s="49">
        <f t="shared" si="1"/>
        <v>2.9090275726802523E-2</v>
      </c>
      <c r="H39" s="49">
        <f t="shared" si="0"/>
        <v>0</v>
      </c>
      <c r="I39" s="49">
        <f t="shared" si="0"/>
        <v>2.501457770103975E-2</v>
      </c>
      <c r="J39" s="49">
        <f t="shared" si="2"/>
        <v>5.410485342784227E-2</v>
      </c>
    </row>
    <row r="40" spans="1:10" ht="13.5" customHeight="1" x14ac:dyDescent="0.25">
      <c r="A40" s="5">
        <v>1966</v>
      </c>
      <c r="B40" s="64">
        <v>719692</v>
      </c>
      <c r="C40" s="64">
        <v>20988</v>
      </c>
      <c r="D40" s="64">
        <v>1008</v>
      </c>
      <c r="E40" s="64">
        <v>15508</v>
      </c>
      <c r="G40" s="49">
        <f t="shared" si="1"/>
        <v>2.9162475058775141E-2</v>
      </c>
      <c r="H40" s="49">
        <f t="shared" ref="H40:H89" si="3">D40/$B40</f>
        <v>1.4005991451898868E-3</v>
      </c>
      <c r="I40" s="49">
        <f t="shared" ref="I40:I89" si="4">E40/$B40</f>
        <v>2.1548106690084091E-2</v>
      </c>
      <c r="J40" s="49">
        <f t="shared" si="2"/>
        <v>5.2111180894049119E-2</v>
      </c>
    </row>
    <row r="41" spans="1:10" ht="13.5" customHeight="1" x14ac:dyDescent="0.25">
      <c r="A41" s="5">
        <v>1967</v>
      </c>
      <c r="B41" s="64">
        <v>760197</v>
      </c>
      <c r="C41" s="64">
        <v>22430</v>
      </c>
      <c r="D41" s="64">
        <v>4699</v>
      </c>
      <c r="E41" s="64">
        <v>18623</v>
      </c>
      <c r="G41" s="49">
        <f t="shared" ref="G41:G89" si="5">C41/$B41</f>
        <v>2.9505509756023767E-2</v>
      </c>
      <c r="H41" s="49">
        <f t="shared" si="3"/>
        <v>6.1812924807648547E-3</v>
      </c>
      <c r="I41" s="49">
        <f t="shared" si="4"/>
        <v>2.449759733332281E-2</v>
      </c>
      <c r="J41" s="49">
        <f t="shared" si="2"/>
        <v>6.018439957011143E-2</v>
      </c>
    </row>
    <row r="42" spans="1:10" ht="13.5" customHeight="1" x14ac:dyDescent="0.25">
      <c r="A42" s="5">
        <v>1968</v>
      </c>
      <c r="B42" s="64">
        <v>832068</v>
      </c>
      <c r="C42" s="64">
        <v>26069</v>
      </c>
      <c r="D42" s="64">
        <v>5890</v>
      </c>
      <c r="E42" s="64">
        <v>21347</v>
      </c>
      <c r="G42" s="49">
        <f t="shared" si="5"/>
        <v>3.1330372036900832E-2</v>
      </c>
      <c r="H42" s="49">
        <f t="shared" si="3"/>
        <v>7.0787483715273273E-3</v>
      </c>
      <c r="I42" s="49">
        <f t="shared" si="4"/>
        <v>2.5655355091170434E-2</v>
      </c>
      <c r="J42" s="49">
        <f t="shared" si="2"/>
        <v>6.4064475499598594E-2</v>
      </c>
    </row>
    <row r="43" spans="1:10" ht="13.5" customHeight="1" x14ac:dyDescent="0.25">
      <c r="A43" s="5">
        <v>1969</v>
      </c>
      <c r="B43" s="64">
        <v>899520</v>
      </c>
      <c r="C43" s="64">
        <v>27923</v>
      </c>
      <c r="D43" s="64">
        <v>6695</v>
      </c>
      <c r="E43" s="64">
        <v>24355</v>
      </c>
      <c r="G43" s="49">
        <f t="shared" si="5"/>
        <v>3.1042111348274636E-2</v>
      </c>
      <c r="H43" s="49">
        <f t="shared" si="3"/>
        <v>7.4428584133760228E-3</v>
      </c>
      <c r="I43" s="49">
        <f t="shared" si="4"/>
        <v>2.7075551405193882E-2</v>
      </c>
      <c r="J43" s="49">
        <f t="shared" si="2"/>
        <v>6.5560521166844549E-2</v>
      </c>
    </row>
    <row r="44" spans="1:10" ht="13.5" customHeight="1" x14ac:dyDescent="0.25">
      <c r="A44" s="5">
        <v>1970</v>
      </c>
      <c r="B44" s="64">
        <v>940149</v>
      </c>
      <c r="C44" s="64">
        <v>33125</v>
      </c>
      <c r="D44" s="64">
        <v>7254</v>
      </c>
      <c r="E44" s="64">
        <v>31358</v>
      </c>
      <c r="G44" s="49">
        <f t="shared" si="5"/>
        <v>3.523377677368162E-2</v>
      </c>
      <c r="H44" s="49">
        <f t="shared" si="3"/>
        <v>7.7157982404916668E-3</v>
      </c>
      <c r="I44" s="49">
        <f t="shared" si="4"/>
        <v>3.3354287458690061E-2</v>
      </c>
      <c r="J44" s="49">
        <f t="shared" si="2"/>
        <v>7.6303862472863346E-2</v>
      </c>
    </row>
    <row r="45" spans="1:10" ht="13.5" customHeight="1" x14ac:dyDescent="0.25">
      <c r="A45" s="5">
        <v>1971</v>
      </c>
      <c r="B45" s="64">
        <v>1017016</v>
      </c>
      <c r="C45" s="64">
        <v>38612</v>
      </c>
      <c r="D45" s="64">
        <v>8049</v>
      </c>
      <c r="E45" s="64">
        <v>38751</v>
      </c>
      <c r="G45" s="49">
        <f t="shared" si="5"/>
        <v>3.796597103683718E-2</v>
      </c>
      <c r="H45" s="49">
        <f t="shared" si="3"/>
        <v>7.9143297647234663E-3</v>
      </c>
      <c r="I45" s="49">
        <f t="shared" si="4"/>
        <v>3.8102645386109954E-2</v>
      </c>
      <c r="J45" s="49">
        <f t="shared" si="2"/>
        <v>8.3982946187670604E-2</v>
      </c>
    </row>
    <row r="46" spans="1:10" ht="13.5" customHeight="1" x14ac:dyDescent="0.25">
      <c r="A46" s="5">
        <v>1972</v>
      </c>
      <c r="B46" s="64">
        <v>1122976</v>
      </c>
      <c r="C46" s="64">
        <v>43102</v>
      </c>
      <c r="D46" s="64">
        <v>8836</v>
      </c>
      <c r="E46" s="64">
        <v>42870</v>
      </c>
      <c r="G46" s="49">
        <f t="shared" si="5"/>
        <v>3.8381942267688714E-2</v>
      </c>
      <c r="H46" s="49">
        <f t="shared" si="3"/>
        <v>7.8683783090644863E-3</v>
      </c>
      <c r="I46" s="49">
        <f t="shared" si="4"/>
        <v>3.817534836007181E-2</v>
      </c>
      <c r="J46" s="49">
        <f t="shared" si="2"/>
        <v>8.4425668936825016E-2</v>
      </c>
    </row>
    <row r="47" spans="1:10" ht="13.5" customHeight="1" x14ac:dyDescent="0.25">
      <c r="A47" s="5">
        <v>1973</v>
      </c>
      <c r="B47" s="64">
        <v>1256980</v>
      </c>
      <c r="C47" s="64">
        <v>53231</v>
      </c>
      <c r="D47" s="64">
        <v>10244</v>
      </c>
      <c r="E47" s="64">
        <v>45153</v>
      </c>
      <c r="G47" s="49">
        <f t="shared" si="5"/>
        <v>4.2348326942353895E-2</v>
      </c>
      <c r="H47" s="49">
        <f t="shared" si="3"/>
        <v>8.1496921192063514E-3</v>
      </c>
      <c r="I47" s="49">
        <f t="shared" si="4"/>
        <v>3.5921812598450252E-2</v>
      </c>
      <c r="J47" s="49">
        <f t="shared" si="2"/>
        <v>8.6419831660010493E-2</v>
      </c>
    </row>
    <row r="48" spans="1:10" ht="13.5" customHeight="1" x14ac:dyDescent="0.25">
      <c r="A48" s="5">
        <v>1974</v>
      </c>
      <c r="B48" s="64">
        <v>1350769</v>
      </c>
      <c r="C48" s="64">
        <v>60404</v>
      </c>
      <c r="D48" s="64">
        <v>12726</v>
      </c>
      <c r="E48" s="64">
        <v>55426</v>
      </c>
      <c r="G48" s="49">
        <f t="shared" si="5"/>
        <v>4.4718230874413019E-2</v>
      </c>
      <c r="H48" s="49">
        <f t="shared" si="3"/>
        <v>9.4213000150284772E-3</v>
      </c>
      <c r="I48" s="49">
        <f t="shared" si="4"/>
        <v>4.1032922727720286E-2</v>
      </c>
      <c r="J48" s="49">
        <f t="shared" si="2"/>
        <v>9.5172453617161784E-2</v>
      </c>
    </row>
    <row r="49" spans="1:10" ht="13.5" customHeight="1" x14ac:dyDescent="0.25">
      <c r="A49" s="5">
        <v>1975</v>
      </c>
      <c r="B49" s="64">
        <v>1451148</v>
      </c>
      <c r="C49" s="64">
        <v>69160</v>
      </c>
      <c r="D49" s="64">
        <v>15633</v>
      </c>
      <c r="E49" s="64">
        <v>78341</v>
      </c>
      <c r="G49" s="49">
        <f t="shared" si="5"/>
        <v>4.7658819086681715E-2</v>
      </c>
      <c r="H49" s="49">
        <f t="shared" si="3"/>
        <v>1.0772850184819192E-2</v>
      </c>
      <c r="I49" s="49">
        <f t="shared" si="4"/>
        <v>5.398553421153459E-2</v>
      </c>
      <c r="J49" s="49">
        <f t="shared" si="2"/>
        <v>0.11241720348303549</v>
      </c>
    </row>
    <row r="50" spans="1:10" ht="13.5" customHeight="1" x14ac:dyDescent="0.25">
      <c r="A50" s="5">
        <v>1976</v>
      </c>
      <c r="B50" s="64">
        <v>1614767</v>
      </c>
      <c r="C50" s="64">
        <v>78051</v>
      </c>
      <c r="D50" s="64">
        <v>18795</v>
      </c>
      <c r="E50" s="64">
        <v>80797</v>
      </c>
      <c r="G50" s="49">
        <f t="shared" si="5"/>
        <v>4.8335766088853684E-2</v>
      </c>
      <c r="H50" s="49">
        <f t="shared" si="3"/>
        <v>1.163945014977393E-2</v>
      </c>
      <c r="I50" s="49">
        <f t="shared" si="4"/>
        <v>5.0036321029597458E-2</v>
      </c>
      <c r="J50" s="49">
        <f t="shared" si="2"/>
        <v>0.11001153726822507</v>
      </c>
    </row>
    <row r="51" spans="1:10" ht="13.5" customHeight="1" x14ac:dyDescent="0.25">
      <c r="A51" s="5">
        <v>1977</v>
      </c>
      <c r="B51" s="64">
        <v>1798653</v>
      </c>
      <c r="C51" s="64">
        <v>87022</v>
      </c>
      <c r="D51" s="64">
        <v>22101</v>
      </c>
      <c r="E51" s="64">
        <v>80359</v>
      </c>
      <c r="G51" s="49">
        <f t="shared" si="5"/>
        <v>4.8381761240216987E-2</v>
      </c>
      <c r="H51" s="49">
        <f t="shared" si="3"/>
        <v>1.2287528500494537E-2</v>
      </c>
      <c r="I51" s="49">
        <f t="shared" si="4"/>
        <v>4.4677322418498734E-2</v>
      </c>
      <c r="J51" s="49">
        <f t="shared" si="2"/>
        <v>0.10534661215921026</v>
      </c>
    </row>
    <row r="52" spans="1:10" ht="13.5" customHeight="1" x14ac:dyDescent="0.25">
      <c r="A52" s="5">
        <v>1978</v>
      </c>
      <c r="B52" s="64">
        <v>2029939</v>
      </c>
      <c r="C52" s="64">
        <v>95365</v>
      </c>
      <c r="D52" s="64">
        <v>25543</v>
      </c>
      <c r="E52" s="64">
        <v>82519</v>
      </c>
      <c r="G52" s="49">
        <f t="shared" si="5"/>
        <v>4.6979244203889874E-2</v>
      </c>
      <c r="H52" s="49">
        <f t="shared" si="3"/>
        <v>1.2583136734650648E-2</v>
      </c>
      <c r="I52" s="49">
        <f t="shared" si="4"/>
        <v>4.0650975226349167E-2</v>
      </c>
      <c r="J52" s="49">
        <f t="shared" si="2"/>
        <v>0.10021335616488969</v>
      </c>
    </row>
    <row r="53" spans="1:10" ht="13.5" customHeight="1" x14ac:dyDescent="0.25">
      <c r="A53" s="5">
        <v>1979</v>
      </c>
      <c r="B53" s="64">
        <v>2248153</v>
      </c>
      <c r="C53" s="64">
        <v>106894</v>
      </c>
      <c r="D53" s="64">
        <v>29936</v>
      </c>
      <c r="E53" s="64">
        <v>90504</v>
      </c>
      <c r="G53" s="49">
        <f t="shared" si="5"/>
        <v>4.7547475638891126E-2</v>
      </c>
      <c r="H53" s="49">
        <f t="shared" si="3"/>
        <v>1.3315819697324871E-2</v>
      </c>
      <c r="I53" s="49">
        <f t="shared" si="4"/>
        <v>4.0257046562222412E-2</v>
      </c>
      <c r="J53" s="49">
        <f t="shared" si="2"/>
        <v>0.10112034189843841</v>
      </c>
    </row>
    <row r="54" spans="1:10" ht="13.5" customHeight="1" x14ac:dyDescent="0.25">
      <c r="A54" s="5">
        <v>1980</v>
      </c>
      <c r="B54" s="64">
        <v>2426752</v>
      </c>
      <c r="C54" s="64">
        <v>123398</v>
      </c>
      <c r="D54" s="64">
        <v>36201</v>
      </c>
      <c r="E54" s="64">
        <v>111899</v>
      </c>
      <c r="G54" s="49">
        <f t="shared" si="5"/>
        <v>5.0849036077852204E-2</v>
      </c>
      <c r="H54" s="49">
        <f t="shared" si="3"/>
        <v>1.491746993512316E-2</v>
      </c>
      <c r="I54" s="49">
        <f t="shared" si="4"/>
        <v>4.6110603802943191E-2</v>
      </c>
      <c r="J54" s="49">
        <f t="shared" si="2"/>
        <v>0.11187710981591856</v>
      </c>
    </row>
    <row r="55" spans="1:10" ht="13.5" customHeight="1" x14ac:dyDescent="0.25">
      <c r="A55" s="5">
        <v>1981</v>
      </c>
      <c r="B55" s="64">
        <v>2722132</v>
      </c>
      <c r="C55" s="64">
        <v>143958</v>
      </c>
      <c r="D55" s="64">
        <v>43499</v>
      </c>
      <c r="E55" s="64">
        <v>120352</v>
      </c>
      <c r="G55" s="49">
        <f t="shared" si="5"/>
        <v>5.2884283348493016E-2</v>
      </c>
      <c r="H55" s="49">
        <f t="shared" si="3"/>
        <v>1.597975410450338E-2</v>
      </c>
      <c r="I55" s="49">
        <f t="shared" si="4"/>
        <v>4.4212404100903262E-2</v>
      </c>
      <c r="J55" s="49">
        <f t="shared" si="2"/>
        <v>0.11307644155389965</v>
      </c>
    </row>
    <row r="56" spans="1:10" ht="13.5" customHeight="1" x14ac:dyDescent="0.25">
      <c r="A56" s="5">
        <v>1982</v>
      </c>
      <c r="B56" s="64">
        <v>2840412</v>
      </c>
      <c r="C56" s="64">
        <v>159479</v>
      </c>
      <c r="D56" s="64">
        <v>50927</v>
      </c>
      <c r="E56" s="64">
        <v>132673</v>
      </c>
      <c r="G56" s="49">
        <f t="shared" si="5"/>
        <v>5.6146432278134296E-2</v>
      </c>
      <c r="H56" s="49">
        <f t="shared" si="3"/>
        <v>1.7929441221907243E-2</v>
      </c>
      <c r="I56" s="49">
        <f t="shared" si="4"/>
        <v>4.6709068966051405E-2</v>
      </c>
      <c r="J56" s="49">
        <f t="shared" si="2"/>
        <v>0.12078494246609295</v>
      </c>
    </row>
    <row r="57" spans="1:10" ht="13.5" customHeight="1" x14ac:dyDescent="0.25">
      <c r="A57" s="5">
        <v>1983</v>
      </c>
      <c r="B57" s="64">
        <v>3060514</v>
      </c>
      <c r="C57" s="64">
        <v>170437</v>
      </c>
      <c r="D57" s="64">
        <v>57797</v>
      </c>
      <c r="E57" s="64">
        <v>142265</v>
      </c>
      <c r="G57" s="49">
        <f t="shared" si="5"/>
        <v>5.5689011715025646E-2</v>
      </c>
      <c r="H57" s="49">
        <f t="shared" si="3"/>
        <v>1.8884736354743026E-2</v>
      </c>
      <c r="I57" s="49">
        <f t="shared" si="4"/>
        <v>4.6484021964937915E-2</v>
      </c>
      <c r="J57" s="49">
        <f t="shared" si="2"/>
        <v>0.12105777003470658</v>
      </c>
    </row>
    <row r="58" spans="1:10" ht="13.5" customHeight="1" x14ac:dyDescent="0.25">
      <c r="A58" s="5">
        <v>1984</v>
      </c>
      <c r="B58" s="64">
        <v>3443987</v>
      </c>
      <c r="C58" s="64">
        <v>179092</v>
      </c>
      <c r="D58" s="64">
        <v>64748</v>
      </c>
      <c r="E58" s="64">
        <v>137069</v>
      </c>
      <c r="G58" s="49">
        <f t="shared" si="5"/>
        <v>5.2001357728702229E-2</v>
      </c>
      <c r="H58" s="49">
        <f t="shared" si="3"/>
        <v>1.8800303253177206E-2</v>
      </c>
      <c r="I58" s="49">
        <f t="shared" si="4"/>
        <v>3.9799511438341664E-2</v>
      </c>
      <c r="J58" s="49">
        <f t="shared" si="2"/>
        <v>0.11060117242022109</v>
      </c>
    </row>
    <row r="59" spans="1:10" ht="13.5" customHeight="1" x14ac:dyDescent="0.25">
      <c r="A59" s="5">
        <v>1985</v>
      </c>
      <c r="B59" s="64">
        <v>3684189</v>
      </c>
      <c r="C59" s="64">
        <v>189486</v>
      </c>
      <c r="D59" s="64">
        <v>69720</v>
      </c>
      <c r="E59" s="64">
        <v>143906</v>
      </c>
      <c r="G59" s="49">
        <f t="shared" si="5"/>
        <v>5.1432214796797882E-2</v>
      </c>
      <c r="H59" s="49">
        <f t="shared" si="3"/>
        <v>1.8924110570874623E-2</v>
      </c>
      <c r="I59" s="49">
        <f t="shared" si="4"/>
        <v>3.9060428224502057E-2</v>
      </c>
      <c r="J59" s="49">
        <f t="shared" si="2"/>
        <v>0.10941675359217456</v>
      </c>
    </row>
    <row r="60" spans="1:10" ht="13.5" customHeight="1" x14ac:dyDescent="0.25">
      <c r="A60" s="5">
        <v>1986</v>
      </c>
      <c r="B60" s="64">
        <v>3848203</v>
      </c>
      <c r="C60" s="64">
        <v>199982</v>
      </c>
      <c r="D60" s="64">
        <v>75269</v>
      </c>
      <c r="E60" s="64">
        <v>153356</v>
      </c>
      <c r="G60" s="49">
        <f t="shared" si="5"/>
        <v>5.1967632684658267E-2</v>
      </c>
      <c r="H60" s="49">
        <f t="shared" si="3"/>
        <v>1.9559519079424863E-2</v>
      </c>
      <c r="I60" s="49">
        <f t="shared" si="4"/>
        <v>3.9851328009463116E-2</v>
      </c>
      <c r="J60" s="49">
        <f t="shared" si="2"/>
        <v>0.11137847977354624</v>
      </c>
    </row>
    <row r="61" spans="1:10" ht="13.5" customHeight="1" x14ac:dyDescent="0.25">
      <c r="A61" s="5">
        <v>1987</v>
      </c>
      <c r="B61" s="64">
        <v>4119198</v>
      </c>
      <c r="C61" s="64">
        <v>207473</v>
      </c>
      <c r="D61" s="64">
        <v>81585</v>
      </c>
      <c r="E61" s="64">
        <v>158855</v>
      </c>
      <c r="G61" s="49">
        <f t="shared" si="5"/>
        <v>5.0367328785846176E-2</v>
      </c>
      <c r="H61" s="49">
        <f t="shared" si="3"/>
        <v>1.9806039913594829E-2</v>
      </c>
      <c r="I61" s="49">
        <f t="shared" si="4"/>
        <v>3.856454581692844E-2</v>
      </c>
      <c r="J61" s="49">
        <f t="shared" si="2"/>
        <v>0.10873791451636944</v>
      </c>
    </row>
    <row r="62" spans="1:10" ht="13.5" customHeight="1" x14ac:dyDescent="0.25">
      <c r="A62" s="5">
        <v>1988</v>
      </c>
      <c r="B62" s="64">
        <v>4493372</v>
      </c>
      <c r="C62" s="64">
        <v>220624</v>
      </c>
      <c r="D62" s="64">
        <v>86289</v>
      </c>
      <c r="E62" s="64">
        <v>169951</v>
      </c>
      <c r="G62" s="49">
        <f t="shared" si="5"/>
        <v>4.9099874214732275E-2</v>
      </c>
      <c r="H62" s="49">
        <f t="shared" si="3"/>
        <v>1.9203618129102155E-2</v>
      </c>
      <c r="I62" s="49">
        <f t="shared" si="4"/>
        <v>3.7822597372307476E-2</v>
      </c>
      <c r="J62" s="49">
        <f t="shared" si="2"/>
        <v>0.1061260897161419</v>
      </c>
    </row>
    <row r="63" spans="1:10" ht="13.5" customHeight="1" x14ac:dyDescent="0.25">
      <c r="A63" s="5">
        <v>1989</v>
      </c>
      <c r="B63" s="64">
        <v>4782194</v>
      </c>
      <c r="C63" s="64">
        <v>234338</v>
      </c>
      <c r="D63" s="64">
        <v>98175</v>
      </c>
      <c r="E63" s="64">
        <v>188557</v>
      </c>
      <c r="G63" s="49">
        <f t="shared" si="5"/>
        <v>4.9002194390273583E-2</v>
      </c>
      <c r="H63" s="49">
        <f t="shared" si="3"/>
        <v>2.052928007521234E-2</v>
      </c>
      <c r="I63" s="49">
        <f t="shared" si="4"/>
        <v>3.9428973395893185E-2</v>
      </c>
      <c r="J63" s="49">
        <f t="shared" si="2"/>
        <v>0.10896044786137911</v>
      </c>
    </row>
    <row r="64" spans="1:10" ht="13.5" customHeight="1" x14ac:dyDescent="0.25">
      <c r="A64" s="5">
        <v>1990</v>
      </c>
      <c r="B64" s="64">
        <v>5036095</v>
      </c>
      <c r="C64" s="64">
        <v>251356</v>
      </c>
      <c r="D64" s="64">
        <v>107638</v>
      </c>
      <c r="E64" s="64">
        <v>215680</v>
      </c>
      <c r="G64" s="49">
        <f t="shared" si="5"/>
        <v>4.9910893261544909E-2</v>
      </c>
      <c r="H64" s="49">
        <f t="shared" si="3"/>
        <v>2.1373306103240706E-2</v>
      </c>
      <c r="I64" s="49">
        <f t="shared" si="4"/>
        <v>4.2826833091909502E-2</v>
      </c>
      <c r="J64" s="49">
        <f t="shared" si="2"/>
        <v>0.11411103245669511</v>
      </c>
    </row>
    <row r="65" spans="1:10" ht="13.5" customHeight="1" x14ac:dyDescent="0.25">
      <c r="A65" s="5">
        <v>1991</v>
      </c>
      <c r="B65" s="64">
        <v>5186125</v>
      </c>
      <c r="C65" s="64">
        <v>271717</v>
      </c>
      <c r="D65" s="64">
        <v>117487</v>
      </c>
      <c r="E65" s="64">
        <v>261303</v>
      </c>
      <c r="G65" s="49">
        <f t="shared" si="5"/>
        <v>5.2393068042131646E-2</v>
      </c>
      <c r="H65" s="49">
        <f t="shared" si="3"/>
        <v>2.2654101087035118E-2</v>
      </c>
      <c r="I65" s="49">
        <f t="shared" si="4"/>
        <v>5.0385017715539056E-2</v>
      </c>
      <c r="J65" s="49">
        <f t="shared" si="2"/>
        <v>0.12543218684470581</v>
      </c>
    </row>
    <row r="66" spans="1:10" ht="13.5" customHeight="1" x14ac:dyDescent="0.25">
      <c r="A66" s="5">
        <v>1992</v>
      </c>
      <c r="B66" s="64">
        <v>5499748</v>
      </c>
      <c r="C66" s="64">
        <v>289520</v>
      </c>
      <c r="D66" s="64">
        <v>132596</v>
      </c>
      <c r="E66" s="64">
        <v>309634</v>
      </c>
      <c r="G66" s="49">
        <f t="shared" si="5"/>
        <v>5.2642411979603426E-2</v>
      </c>
      <c r="H66" s="49">
        <f t="shared" si="3"/>
        <v>2.4109468288365212E-2</v>
      </c>
      <c r="I66" s="49">
        <f t="shared" si="4"/>
        <v>5.6299670457628237E-2</v>
      </c>
      <c r="J66" s="49">
        <f t="shared" si="2"/>
        <v>0.13305155072559688</v>
      </c>
    </row>
    <row r="67" spans="1:10" ht="13.5" customHeight="1" x14ac:dyDescent="0.25">
      <c r="A67" s="5">
        <v>1993</v>
      </c>
      <c r="B67" s="64">
        <v>5754784</v>
      </c>
      <c r="C67" s="64">
        <v>305760</v>
      </c>
      <c r="D67" s="64">
        <v>146785</v>
      </c>
      <c r="E67" s="64">
        <v>326390</v>
      </c>
      <c r="G67" s="49">
        <f t="shared" si="5"/>
        <v>5.3131446810166988E-2</v>
      </c>
      <c r="H67" s="49">
        <f t="shared" si="3"/>
        <v>2.550660459193603E-2</v>
      </c>
      <c r="I67" s="49">
        <f t="shared" si="4"/>
        <v>5.6716290307333862E-2</v>
      </c>
      <c r="J67" s="49">
        <f t="shared" si="2"/>
        <v>0.13535434170943689</v>
      </c>
    </row>
    <row r="68" spans="1:10" ht="13.5" customHeight="1" x14ac:dyDescent="0.25">
      <c r="A68" s="5">
        <v>1994</v>
      </c>
      <c r="B68" s="64">
        <v>6140229</v>
      </c>
      <c r="C68" s="64">
        <v>320122</v>
      </c>
      <c r="D68" s="64">
        <v>164423</v>
      </c>
      <c r="E68" s="64">
        <v>331163</v>
      </c>
      <c r="G68" s="49">
        <f t="shared" si="5"/>
        <v>5.2135189094738972E-2</v>
      </c>
      <c r="H68" s="49">
        <f t="shared" si="3"/>
        <v>2.6777991504877099E-2</v>
      </c>
      <c r="I68" s="49">
        <f t="shared" si="4"/>
        <v>5.3933330499562802E-2</v>
      </c>
      <c r="J68" s="49">
        <f t="shared" si="2"/>
        <v>0.13284651109917889</v>
      </c>
    </row>
    <row r="69" spans="1:10" ht="13.5" customHeight="1" x14ac:dyDescent="0.25">
      <c r="A69" s="5">
        <v>1995</v>
      </c>
      <c r="B69" s="64">
        <v>6479476</v>
      </c>
      <c r="C69" s="64">
        <v>335700</v>
      </c>
      <c r="D69" s="64">
        <v>181220</v>
      </c>
      <c r="E69" s="64">
        <v>347807</v>
      </c>
      <c r="G69" s="49">
        <f t="shared" si="5"/>
        <v>5.1809745109018077E-2</v>
      </c>
      <c r="H69" s="49">
        <f t="shared" si="3"/>
        <v>2.7968311017742793E-2</v>
      </c>
      <c r="I69" s="49">
        <f t="shared" si="4"/>
        <v>5.3678260402538723E-2</v>
      </c>
      <c r="J69" s="49">
        <f t="shared" si="2"/>
        <v>0.1334563165292996</v>
      </c>
    </row>
    <row r="70" spans="1:10" ht="13.5" customHeight="1" x14ac:dyDescent="0.25">
      <c r="A70" s="5">
        <v>1996</v>
      </c>
      <c r="B70" s="64">
        <v>6899394</v>
      </c>
      <c r="C70" s="64">
        <v>350092</v>
      </c>
      <c r="D70" s="64">
        <v>194868</v>
      </c>
      <c r="E70" s="64">
        <v>361365</v>
      </c>
      <c r="G70" s="49">
        <f t="shared" si="5"/>
        <v>5.0742427523344805E-2</v>
      </c>
      <c r="H70" s="49">
        <f t="shared" si="3"/>
        <v>2.8244219709731028E-2</v>
      </c>
      <c r="I70" s="49">
        <f t="shared" si="4"/>
        <v>5.2376339139350497E-2</v>
      </c>
      <c r="J70" s="49">
        <f t="shared" si="2"/>
        <v>0.13136298637242633</v>
      </c>
    </row>
    <row r="71" spans="1:10" ht="13.5" customHeight="1" x14ac:dyDescent="0.25">
      <c r="A71" s="5">
        <v>1997</v>
      </c>
      <c r="B71" s="64">
        <v>7380370</v>
      </c>
      <c r="C71" s="64">
        <v>364790</v>
      </c>
      <c r="D71" s="64">
        <v>206917</v>
      </c>
      <c r="E71" s="64">
        <v>363711</v>
      </c>
      <c r="G71" s="49">
        <f t="shared" si="5"/>
        <v>4.9427061244896937E-2</v>
      </c>
      <c r="H71" s="49">
        <f t="shared" si="3"/>
        <v>2.8036128269991883E-2</v>
      </c>
      <c r="I71" s="49">
        <f t="shared" si="4"/>
        <v>4.9280862612579045E-2</v>
      </c>
      <c r="J71" s="49">
        <f t="shared" si="2"/>
        <v>0.12674405212746787</v>
      </c>
    </row>
    <row r="72" spans="1:10" ht="13.5" customHeight="1" x14ac:dyDescent="0.25">
      <c r="A72" s="5">
        <v>1998</v>
      </c>
      <c r="B72" s="64">
        <v>7857280</v>
      </c>
      <c r="C72" s="64">
        <v>377411</v>
      </c>
      <c r="D72" s="64">
        <v>205558</v>
      </c>
      <c r="E72" s="64">
        <v>374946</v>
      </c>
      <c r="G72" s="49">
        <f t="shared" si="5"/>
        <v>4.8033288873503298E-2</v>
      </c>
      <c r="H72" s="49">
        <f t="shared" si="3"/>
        <v>2.6161470636148897E-2</v>
      </c>
      <c r="I72" s="49">
        <f t="shared" si="4"/>
        <v>4.7719567076647387E-2</v>
      </c>
      <c r="J72" s="49">
        <f t="shared" si="2"/>
        <v>0.12191432658629958</v>
      </c>
    </row>
    <row r="73" spans="1:10" ht="13.5" customHeight="1" x14ac:dyDescent="0.25">
      <c r="A73" s="5">
        <v>1999</v>
      </c>
      <c r="B73" s="64">
        <v>8324399</v>
      </c>
      <c r="C73" s="64">
        <v>388070</v>
      </c>
      <c r="D73" s="64">
        <v>208736</v>
      </c>
      <c r="E73" s="64">
        <v>395396</v>
      </c>
      <c r="G73" s="49">
        <f t="shared" si="5"/>
        <v>4.6618380498099625E-2</v>
      </c>
      <c r="H73" s="49">
        <f t="shared" si="3"/>
        <v>2.5075203627312914E-2</v>
      </c>
      <c r="I73" s="49">
        <f t="shared" si="4"/>
        <v>4.7498444031815391E-2</v>
      </c>
      <c r="J73" s="49">
        <f t="shared" si="2"/>
        <v>0.11919202815722793</v>
      </c>
    </row>
    <row r="74" spans="1:10" ht="13.5" customHeight="1" x14ac:dyDescent="0.25">
      <c r="A74" s="5">
        <v>2000</v>
      </c>
      <c r="B74" s="64">
        <v>8907019</v>
      </c>
      <c r="C74" s="64">
        <v>409660</v>
      </c>
      <c r="D74" s="64">
        <v>219117</v>
      </c>
      <c r="E74" s="64">
        <v>416099</v>
      </c>
      <c r="G74" s="49">
        <f t="shared" si="5"/>
        <v>4.5992941072652928E-2</v>
      </c>
      <c r="H74" s="49">
        <f t="shared" si="3"/>
        <v>2.4600486425368578E-2</v>
      </c>
      <c r="I74" s="49">
        <f t="shared" si="4"/>
        <v>4.6715854092149123E-2</v>
      </c>
      <c r="J74" s="49">
        <f t="shared" si="2"/>
        <v>0.11730928159017062</v>
      </c>
    </row>
    <row r="75" spans="1:10" ht="13.5" customHeight="1" x14ac:dyDescent="0.25">
      <c r="A75" s="5">
        <v>2001</v>
      </c>
      <c r="B75" s="64">
        <v>9184633</v>
      </c>
      <c r="C75" s="64">
        <v>433496</v>
      </c>
      <c r="D75" s="64">
        <v>242580</v>
      </c>
      <c r="E75" s="64">
        <v>469754</v>
      </c>
      <c r="G75" s="49">
        <f t="shared" si="5"/>
        <v>4.7197966429360867E-2</v>
      </c>
      <c r="H75" s="49">
        <f t="shared" si="3"/>
        <v>2.64115071337091E-2</v>
      </c>
      <c r="I75" s="49">
        <f t="shared" si="4"/>
        <v>5.1145647300224188E-2</v>
      </c>
      <c r="J75" s="49">
        <f t="shared" si="2"/>
        <v>0.12475512086329416</v>
      </c>
    </row>
    <row r="76" spans="1:10" ht="13.5" customHeight="1" x14ac:dyDescent="0.25">
      <c r="A76" s="5">
        <v>2002</v>
      </c>
      <c r="B76" s="64">
        <v>9436823</v>
      </c>
      <c r="C76" s="64">
        <v>455609</v>
      </c>
      <c r="D76" s="64">
        <v>259189</v>
      </c>
      <c r="E76" s="64">
        <v>535687</v>
      </c>
      <c r="G76" s="49">
        <f t="shared" si="5"/>
        <v>4.8279913695530793E-2</v>
      </c>
      <c r="H76" s="49">
        <f t="shared" si="3"/>
        <v>2.7465705354439731E-2</v>
      </c>
      <c r="I76" s="49">
        <f t="shared" si="4"/>
        <v>5.6765608510406525E-2</v>
      </c>
      <c r="J76" s="49">
        <f t="shared" si="2"/>
        <v>0.13251122756037706</v>
      </c>
    </row>
    <row r="77" spans="1:10" ht="13.5" customHeight="1" x14ac:dyDescent="0.25">
      <c r="A77" s="5">
        <v>2003</v>
      </c>
      <c r="B77" s="64">
        <v>9864188</v>
      </c>
      <c r="C77" s="64">
        <v>472385</v>
      </c>
      <c r="D77" s="64">
        <v>276735</v>
      </c>
      <c r="E77" s="64">
        <v>571943</v>
      </c>
      <c r="G77" s="49">
        <f t="shared" si="5"/>
        <v>4.788888857349434E-2</v>
      </c>
      <c r="H77" s="49">
        <f t="shared" si="3"/>
        <v>2.8054513965062304E-2</v>
      </c>
      <c r="I77" s="49">
        <f t="shared" si="4"/>
        <v>5.7981761904781215E-2</v>
      </c>
      <c r="J77" s="49">
        <f t="shared" si="2"/>
        <v>0.13392516444333785</v>
      </c>
    </row>
    <row r="78" spans="1:10" ht="13.5" customHeight="1" x14ac:dyDescent="0.25">
      <c r="A78" s="5">
        <v>2004</v>
      </c>
      <c r="B78" s="64">
        <v>10540946</v>
      </c>
      <c r="C78" s="64">
        <v>494521</v>
      </c>
      <c r="D78" s="64">
        <v>304397</v>
      </c>
      <c r="E78" s="64">
        <v>605640</v>
      </c>
      <c r="G78" s="49">
        <f t="shared" si="5"/>
        <v>4.6914290235430485E-2</v>
      </c>
      <c r="H78" s="49">
        <f t="shared" si="3"/>
        <v>2.887757891938731E-2</v>
      </c>
      <c r="I78" s="49">
        <f t="shared" si="4"/>
        <v>5.7455943707519233E-2</v>
      </c>
      <c r="J78" s="49">
        <f t="shared" si="2"/>
        <v>0.13324781286233703</v>
      </c>
    </row>
    <row r="79" spans="1:10" ht="13.5" customHeight="1" x14ac:dyDescent="0.25">
      <c r="A79" s="5">
        <v>2005</v>
      </c>
      <c r="B79" s="64">
        <v>11239820</v>
      </c>
      <c r="C79" s="64">
        <v>521922</v>
      </c>
      <c r="D79" s="64">
        <v>332161</v>
      </c>
      <c r="E79" s="64">
        <v>636936</v>
      </c>
      <c r="G79" s="49">
        <f t="shared" si="5"/>
        <v>4.6435085259372483E-2</v>
      </c>
      <c r="H79" s="49">
        <f t="shared" si="3"/>
        <v>2.9552163646748793E-2</v>
      </c>
      <c r="I79" s="49">
        <f t="shared" si="4"/>
        <v>5.6667811406232484E-2</v>
      </c>
      <c r="J79" s="49">
        <f t="shared" si="2"/>
        <v>0.13265506031235375</v>
      </c>
    </row>
    <row r="80" spans="1:10" ht="13.5" customHeight="1" x14ac:dyDescent="0.25">
      <c r="A80" s="5">
        <v>2006</v>
      </c>
      <c r="B80" s="64">
        <v>12004751</v>
      </c>
      <c r="C80" s="64">
        <v>553615</v>
      </c>
      <c r="D80" s="64">
        <v>399183</v>
      </c>
      <c r="E80" s="64">
        <v>640316</v>
      </c>
      <c r="G80" s="49">
        <f t="shared" si="5"/>
        <v>4.6116325111616223E-2</v>
      </c>
      <c r="H80" s="49">
        <f t="shared" si="3"/>
        <v>3.3252084945368715E-2</v>
      </c>
      <c r="I80" s="49">
        <f t="shared" si="4"/>
        <v>5.3338549046123486E-2</v>
      </c>
      <c r="J80" s="49">
        <f t="shared" si="2"/>
        <v>0.13270695910310842</v>
      </c>
    </row>
    <row r="81" spans="1:10" ht="13.5" customHeight="1" x14ac:dyDescent="0.25">
      <c r="A81" s="5">
        <v>2007</v>
      </c>
      <c r="B81" s="64">
        <v>12321373</v>
      </c>
      <c r="C81" s="64">
        <v>585466</v>
      </c>
      <c r="D81" s="64">
        <v>429044</v>
      </c>
      <c r="E81" s="64">
        <v>682971</v>
      </c>
      <c r="G81" s="49">
        <f t="shared" si="5"/>
        <v>4.7516295464799255E-2</v>
      </c>
      <c r="H81" s="49">
        <f t="shared" si="3"/>
        <v>3.4821119367135465E-2</v>
      </c>
      <c r="I81" s="49">
        <f t="shared" si="4"/>
        <v>5.5429780431125654E-2</v>
      </c>
      <c r="J81" s="49">
        <f t="shared" si="2"/>
        <v>0.13776719526306036</v>
      </c>
    </row>
    <row r="82" spans="1:10" ht="13.5" customHeight="1" x14ac:dyDescent="0.25">
      <c r="A82" s="5">
        <v>2008</v>
      </c>
      <c r="B82" s="64">
        <v>12427821</v>
      </c>
      <c r="C82" s="64">
        <v>615610</v>
      </c>
      <c r="D82" s="64">
        <v>462929</v>
      </c>
      <c r="E82" s="64">
        <v>924423.40525499999</v>
      </c>
      <c r="G82" s="49">
        <f t="shared" si="5"/>
        <v>4.9534829959330763E-2</v>
      </c>
      <c r="H82" s="49">
        <f t="shared" si="3"/>
        <v>3.7249410013227582E-2</v>
      </c>
      <c r="I82" s="49">
        <f t="shared" si="4"/>
        <v>7.4383385893230999E-2</v>
      </c>
      <c r="J82" s="49">
        <f t="shared" si="2"/>
        <v>0.16116762586578937</v>
      </c>
    </row>
    <row r="83" spans="1:10" ht="13.5" customHeight="1" x14ac:dyDescent="0.25">
      <c r="A83" s="5">
        <v>2009</v>
      </c>
      <c r="B83" s="64">
        <v>12126078</v>
      </c>
      <c r="C83" s="64">
        <v>675100</v>
      </c>
      <c r="D83" s="64">
        <v>494614</v>
      </c>
      <c r="E83" s="64">
        <v>939126</v>
      </c>
      <c r="G83" s="49">
        <f t="shared" si="5"/>
        <v>5.5673400748370579E-2</v>
      </c>
      <c r="H83" s="49">
        <f t="shared" si="3"/>
        <v>4.0789280755080086E-2</v>
      </c>
      <c r="I83" s="49">
        <f t="shared" si="4"/>
        <v>7.7446805141777916E-2</v>
      </c>
      <c r="J83" s="49">
        <f t="shared" si="2"/>
        <v>0.17390948664522859</v>
      </c>
    </row>
    <row r="84" spans="1:10" ht="13.5" customHeight="1" x14ac:dyDescent="0.25">
      <c r="A84" s="5">
        <v>2010</v>
      </c>
      <c r="B84" s="64">
        <v>12739542</v>
      </c>
      <c r="C84" s="64">
        <v>700953</v>
      </c>
      <c r="D84" s="64">
        <v>513820</v>
      </c>
      <c r="E84" s="64">
        <v>1066967</v>
      </c>
      <c r="G84" s="49">
        <f t="shared" si="5"/>
        <v>5.5021836734789997E-2</v>
      </c>
      <c r="H84" s="49">
        <f t="shared" si="3"/>
        <v>4.0332690139096052E-2</v>
      </c>
      <c r="I84" s="49">
        <f t="shared" si="4"/>
        <v>8.3752382934959513E-2</v>
      </c>
      <c r="J84" s="49">
        <f t="shared" si="2"/>
        <v>0.17910690980884555</v>
      </c>
    </row>
    <row r="85" spans="1:10" ht="13.5" customHeight="1" x14ac:dyDescent="0.25">
      <c r="A85" s="5">
        <v>2011</v>
      </c>
      <c r="B85" s="64">
        <v>13352255</v>
      </c>
      <c r="C85" s="64">
        <v>724222</v>
      </c>
      <c r="D85" s="64">
        <v>536007</v>
      </c>
      <c r="E85" s="64">
        <v>1049990</v>
      </c>
      <c r="G85" s="49">
        <f t="shared" si="5"/>
        <v>5.4239677118209623E-2</v>
      </c>
      <c r="H85" s="49">
        <f t="shared" si="3"/>
        <v>4.0143556275700244E-2</v>
      </c>
      <c r="I85" s="49">
        <f t="shared" si="4"/>
        <v>7.8637653340203589E-2</v>
      </c>
      <c r="J85" s="49">
        <f t="shared" si="2"/>
        <v>0.17302088673411345</v>
      </c>
    </row>
    <row r="86" spans="1:10" ht="13.5" customHeight="1" x14ac:dyDescent="0.25">
      <c r="A86" s="5">
        <v>2012</v>
      </c>
      <c r="B86" s="64">
        <v>14061878</v>
      </c>
      <c r="C86" s="64">
        <v>773549</v>
      </c>
      <c r="D86" s="64">
        <v>556328</v>
      </c>
      <c r="E86" s="64">
        <v>993721</v>
      </c>
      <c r="G86" s="49">
        <f t="shared" si="5"/>
        <v>5.5010362058325352E-2</v>
      </c>
      <c r="H86" s="49">
        <f t="shared" si="3"/>
        <v>3.9562852131130706E-2</v>
      </c>
      <c r="I86" s="49">
        <f t="shared" si="4"/>
        <v>7.0667730156668968E-2</v>
      </c>
      <c r="J86" s="49">
        <f t="shared" si="2"/>
        <v>0.16524094434612502</v>
      </c>
    </row>
    <row r="87" spans="1:10" ht="13.5" customHeight="1" x14ac:dyDescent="0.25">
      <c r="A87" s="5">
        <v>2013</v>
      </c>
      <c r="B87" s="64">
        <v>14444823</v>
      </c>
      <c r="C87" s="64">
        <v>810720</v>
      </c>
      <c r="D87" s="64">
        <v>575013</v>
      </c>
      <c r="E87" s="64">
        <v>1001152</v>
      </c>
      <c r="G87" s="49">
        <f t="shared" si="5"/>
        <v>5.6125298316220283E-2</v>
      </c>
      <c r="H87" s="49">
        <f t="shared" si="3"/>
        <v>3.9807549043695448E-2</v>
      </c>
      <c r="I87" s="49">
        <f t="shared" si="4"/>
        <v>6.9308706655664798E-2</v>
      </c>
      <c r="J87" s="49">
        <f t="shared" si="2"/>
        <v>0.16524155401558052</v>
      </c>
    </row>
    <row r="88" spans="1:10" x14ac:dyDescent="0.25">
      <c r="A88" s="5">
        <v>2014</v>
      </c>
      <c r="B88" s="64">
        <v>15144033</v>
      </c>
      <c r="C88" s="64">
        <v>846595</v>
      </c>
      <c r="D88" s="64">
        <v>600907</v>
      </c>
      <c r="E88" s="64">
        <v>1051278</v>
      </c>
      <c r="G88" s="49">
        <f t="shared" si="5"/>
        <v>5.5902876070066672E-2</v>
      </c>
      <c r="H88" s="49">
        <f t="shared" si="3"/>
        <v>3.9679456588611502E-2</v>
      </c>
      <c r="I88" s="49">
        <f t="shared" si="4"/>
        <v>6.9418628445936423E-2</v>
      </c>
      <c r="J88" s="49">
        <f t="shared" si="2"/>
        <v>0.1650009611046146</v>
      </c>
    </row>
    <row r="89" spans="1:10" x14ac:dyDescent="0.25">
      <c r="A89" s="5">
        <v>2015</v>
      </c>
      <c r="B89" s="64">
        <v>15739598</v>
      </c>
      <c r="C89" s="64">
        <v>884021</v>
      </c>
      <c r="D89" s="64">
        <v>633656</v>
      </c>
      <c r="E89" s="64">
        <v>1113569</v>
      </c>
      <c r="G89" s="49">
        <f t="shared" si="5"/>
        <v>5.6165411594374902E-2</v>
      </c>
      <c r="H89" s="49">
        <f t="shared" si="3"/>
        <v>4.0258715629204758E-2</v>
      </c>
      <c r="I89" s="49">
        <f t="shared" si="4"/>
        <v>7.0749519778078196E-2</v>
      </c>
      <c r="J89" s="49">
        <f t="shared" si="2"/>
        <v>0.16717364700165785</v>
      </c>
    </row>
    <row r="90" spans="1:10" x14ac:dyDescent="0.25">
      <c r="A90" s="5"/>
    </row>
    <row r="91" spans="1:10" x14ac:dyDescent="0.25">
      <c r="A91" s="91" t="s">
        <v>95</v>
      </c>
      <c r="G91" s="49">
        <f>G88-G36</f>
        <v>2.7243841598132458E-2</v>
      </c>
      <c r="H91" s="49">
        <f t="shared" ref="H91:J91" si="6">H88-H36</f>
        <v>3.9679456588611502E-2</v>
      </c>
      <c r="I91" s="49">
        <f t="shared" si="6"/>
        <v>4.3211064389126586E-2</v>
      </c>
      <c r="J91" s="49">
        <f t="shared" si="6"/>
        <v>0.11013436257587055</v>
      </c>
    </row>
    <row r="92" spans="1:10" x14ac:dyDescent="0.25">
      <c r="J92" s="27">
        <f>(G91+H91)/J91</f>
        <v>0.60765138710128841</v>
      </c>
    </row>
    <row r="93" spans="1:10" x14ac:dyDescent="0.25">
      <c r="A93" s="27" t="s">
        <v>96</v>
      </c>
    </row>
    <row r="94" spans="1:10" x14ac:dyDescent="0.25">
      <c r="A94" s="27" t="s">
        <v>97</v>
      </c>
    </row>
  </sheetData>
  <mergeCells count="3">
    <mergeCell ref="A28:I28"/>
    <mergeCell ref="B32:E32"/>
    <mergeCell ref="G32:J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L109"/>
  <sheetViews>
    <sheetView topLeftCell="A3" zoomScale="85" zoomScaleNormal="85" workbookViewId="0">
      <selection activeCell="V18" sqref="V18"/>
    </sheetView>
  </sheetViews>
  <sheetFormatPr defaultColWidth="9.140625" defaultRowHeight="15" x14ac:dyDescent="0.25"/>
  <cols>
    <col min="1" max="1" width="9.140625" style="188"/>
    <col min="2" max="2" width="11" style="188" customWidth="1"/>
    <col min="3" max="4" width="10.7109375" style="188" customWidth="1"/>
    <col min="5" max="6" width="9.140625" style="188"/>
    <col min="7" max="8" width="10.7109375" style="188" customWidth="1"/>
    <col min="9" max="9" width="2.7109375" style="188" customWidth="1"/>
    <col min="10" max="10" width="8.7109375" style="188" customWidth="1"/>
    <col min="11" max="11" width="12" style="188" customWidth="1"/>
    <col min="12" max="15" width="11.140625" style="188" customWidth="1"/>
    <col min="16" max="17" width="12" style="188" customWidth="1"/>
    <col min="18" max="18" width="9.140625" style="188"/>
    <col min="19" max="19" width="15.85546875" style="188" customWidth="1"/>
    <col min="20" max="20" width="10.5703125" style="188" customWidth="1"/>
    <col min="21" max="21" width="9.140625" style="188" customWidth="1"/>
    <col min="22" max="22" width="10.140625" style="188" customWidth="1"/>
    <col min="23" max="23" width="12" style="188" customWidth="1"/>
    <col min="24" max="24" width="9.42578125" style="188" customWidth="1"/>
    <col min="25" max="25" width="9.140625" style="188"/>
    <col min="26" max="26" width="11.85546875" style="188" customWidth="1"/>
    <col min="27" max="27" width="8.28515625" style="188" customWidth="1"/>
    <col min="28" max="28" width="12.85546875" style="188" customWidth="1"/>
    <col min="29" max="29" width="9.140625" style="188"/>
    <col min="30" max="30" width="2.5703125" style="188" customWidth="1"/>
    <col min="31" max="32" width="9.28515625" style="188" customWidth="1"/>
    <col min="33" max="33" width="3" style="188" customWidth="1"/>
    <col min="34" max="16384" width="9.140625" style="188"/>
  </cols>
  <sheetData>
    <row r="1" spans="1:12" ht="15.75" x14ac:dyDescent="0.25">
      <c r="A1" s="1" t="s">
        <v>181</v>
      </c>
      <c r="L1" s="2"/>
    </row>
    <row r="33" spans="1:38" x14ac:dyDescent="0.25">
      <c r="A33" s="16" t="s">
        <v>182</v>
      </c>
    </row>
    <row r="34" spans="1:38" x14ac:dyDescent="0.25">
      <c r="A34" s="72" t="s">
        <v>184</v>
      </c>
    </row>
    <row r="35" spans="1:38" x14ac:dyDescent="0.25">
      <c r="A35" s="25"/>
    </row>
    <row r="36" spans="1:38" x14ac:dyDescent="0.25">
      <c r="A36" s="25"/>
      <c r="R36" s="9"/>
      <c r="S36" s="9"/>
      <c r="T36" s="9"/>
    </row>
    <row r="37" spans="1:38" x14ac:dyDescent="0.25">
      <c r="A37" s="92" t="s">
        <v>181</v>
      </c>
      <c r="B37" s="4"/>
      <c r="C37" s="4"/>
      <c r="D37" s="4"/>
      <c r="E37" s="4"/>
      <c r="F37" s="4"/>
      <c r="G37" s="4"/>
      <c r="H37" s="4"/>
      <c r="I37" s="4"/>
      <c r="J37" s="4"/>
      <c r="K37" s="4"/>
      <c r="L37" s="4"/>
      <c r="M37" s="4"/>
      <c r="N37" s="4"/>
      <c r="O37" s="4"/>
      <c r="P37" s="4"/>
      <c r="Q37" s="9"/>
      <c r="R37" s="4"/>
      <c r="S37" s="4"/>
      <c r="T37" s="9"/>
      <c r="U37" s="4"/>
      <c r="V37" s="4"/>
      <c r="W37" s="4"/>
      <c r="X37" s="4"/>
      <c r="Y37" s="4"/>
      <c r="Z37" s="4"/>
      <c r="AA37" s="4"/>
    </row>
    <row r="38" spans="1:38" x14ac:dyDescent="0.25">
      <c r="A38" s="9"/>
      <c r="B38" s="232" t="s">
        <v>126</v>
      </c>
      <c r="C38" s="232"/>
      <c r="D38" s="232"/>
      <c r="E38" s="232"/>
      <c r="F38" s="232"/>
      <c r="G38" s="232"/>
      <c r="H38" s="232"/>
      <c r="I38" s="93"/>
      <c r="J38" s="233" t="s">
        <v>198</v>
      </c>
      <c r="K38" s="233"/>
      <c r="L38" s="233"/>
      <c r="M38" s="233"/>
      <c r="N38" s="233"/>
      <c r="O38" s="233"/>
      <c r="P38" s="233"/>
      <c r="Q38" s="11"/>
      <c r="R38" s="232" t="s">
        <v>198</v>
      </c>
      <c r="S38" s="232"/>
      <c r="T38" s="93"/>
      <c r="U38" s="233" t="s">
        <v>199</v>
      </c>
      <c r="V38" s="233"/>
      <c r="W38" s="233"/>
      <c r="X38" s="233"/>
      <c r="Y38" s="233"/>
      <c r="Z38" s="233"/>
      <c r="AA38" s="233"/>
      <c r="AB38" s="9"/>
    </row>
    <row r="39" spans="1:38" ht="45" customHeight="1" x14ac:dyDescent="0.25">
      <c r="A39" s="94"/>
      <c r="B39" s="95" t="s">
        <v>40</v>
      </c>
      <c r="C39" s="95" t="s">
        <v>98</v>
      </c>
      <c r="D39" s="95" t="s">
        <v>99</v>
      </c>
      <c r="E39" s="95" t="s">
        <v>100</v>
      </c>
      <c r="F39" s="95" t="s">
        <v>101</v>
      </c>
      <c r="G39" s="95" t="s">
        <v>102</v>
      </c>
      <c r="H39" s="95" t="s">
        <v>136</v>
      </c>
      <c r="I39" s="4"/>
      <c r="J39" s="95" t="s">
        <v>40</v>
      </c>
      <c r="K39" s="95" t="s">
        <v>98</v>
      </c>
      <c r="L39" s="95" t="s">
        <v>99</v>
      </c>
      <c r="M39" s="95" t="s">
        <v>100</v>
      </c>
      <c r="N39" s="95" t="s">
        <v>101</v>
      </c>
      <c r="O39" s="95" t="s">
        <v>102</v>
      </c>
      <c r="P39" s="95" t="s">
        <v>136</v>
      </c>
      <c r="Q39" s="220"/>
      <c r="R39" s="224" t="s">
        <v>201</v>
      </c>
      <c r="S39" s="172" t="s">
        <v>205</v>
      </c>
      <c r="T39" s="9"/>
      <c r="U39" s="95" t="s">
        <v>40</v>
      </c>
      <c r="V39" s="95" t="s">
        <v>98</v>
      </c>
      <c r="W39" s="95" t="s">
        <v>99</v>
      </c>
      <c r="X39" s="95" t="s">
        <v>100</v>
      </c>
      <c r="Y39" s="95" t="s">
        <v>101</v>
      </c>
      <c r="Z39" s="95" t="s">
        <v>102</v>
      </c>
      <c r="AA39" s="95" t="s">
        <v>136</v>
      </c>
      <c r="AB39" s="96"/>
      <c r="AC39" s="96"/>
      <c r="AD39" s="96"/>
      <c r="AE39" s="96"/>
      <c r="AF39" s="96"/>
      <c r="AG39" s="96"/>
      <c r="AH39" s="96"/>
      <c r="AI39" s="96"/>
      <c r="AJ39" s="96"/>
      <c r="AK39" s="31"/>
      <c r="AL39" s="31"/>
    </row>
    <row r="40" spans="1:38" ht="9.75" customHeight="1" x14ac:dyDescent="0.25">
      <c r="A40" s="97"/>
      <c r="C40" s="98"/>
      <c r="D40" s="98"/>
      <c r="E40" s="98"/>
      <c r="F40" s="98"/>
      <c r="G40" s="98"/>
      <c r="H40" s="98"/>
      <c r="J40" s="98"/>
      <c r="K40" s="98"/>
      <c r="L40" s="98"/>
      <c r="M40" s="98"/>
      <c r="N40" s="98"/>
      <c r="O40" s="98"/>
      <c r="S40" s="9"/>
      <c r="T40" s="9"/>
      <c r="U40" s="98"/>
      <c r="V40" s="98"/>
      <c r="W40" s="98"/>
      <c r="X40" s="98"/>
      <c r="Y40" s="98"/>
      <c r="Z40" s="98"/>
      <c r="AB40" s="98"/>
      <c r="AC40" s="98"/>
      <c r="AD40" s="98"/>
      <c r="AE40" s="98"/>
      <c r="AF40" s="98"/>
      <c r="AG40" s="98"/>
      <c r="AH40" s="31"/>
      <c r="AI40" s="31"/>
      <c r="AJ40" s="31"/>
      <c r="AK40" s="31"/>
      <c r="AL40" s="31"/>
    </row>
    <row r="41" spans="1:38" ht="12.75" customHeight="1" x14ac:dyDescent="0.25">
      <c r="A41" s="8">
        <v>1960</v>
      </c>
      <c r="B41" s="99">
        <f t="shared" ref="B41:B95" si="0">SUM(C41:H41)</f>
        <v>0.41776680803588778</v>
      </c>
      <c r="C41" s="100">
        <v>0.16225464954458724</v>
      </c>
      <c r="D41" s="100">
        <v>1.2201975156463579E-2</v>
      </c>
      <c r="E41" s="100">
        <v>0.13660130540178111</v>
      </c>
      <c r="F41" s="100">
        <v>7.23441447606432E-2</v>
      </c>
      <c r="G41" s="100">
        <v>3.1628359621073791E-2</v>
      </c>
      <c r="H41" s="100">
        <v>2.7363735513388741E-3</v>
      </c>
      <c r="I41" s="101"/>
      <c r="J41" s="99"/>
      <c r="K41" s="100"/>
      <c r="L41" s="100"/>
      <c r="M41" s="100"/>
      <c r="N41" s="100"/>
      <c r="O41" s="100"/>
      <c r="P41" s="143"/>
      <c r="Q41" s="143"/>
      <c r="R41" s="105"/>
      <c r="S41" s="101"/>
      <c r="T41" s="101"/>
      <c r="U41" s="99"/>
      <c r="V41" s="100"/>
      <c r="W41" s="100"/>
      <c r="X41" s="100"/>
      <c r="Y41" s="100"/>
      <c r="Z41" s="100"/>
      <c r="AA41" s="143"/>
      <c r="AB41" s="102"/>
      <c r="AC41" s="103"/>
      <c r="AD41" s="103"/>
      <c r="AE41" s="103"/>
      <c r="AF41" s="103"/>
      <c r="AG41" s="104"/>
      <c r="AH41" s="31"/>
      <c r="AI41" s="31"/>
      <c r="AJ41" s="31"/>
      <c r="AK41" s="31"/>
      <c r="AL41" s="31"/>
    </row>
    <row r="42" spans="1:38" ht="12.75" customHeight="1" x14ac:dyDescent="0.25">
      <c r="A42" s="8">
        <v>1961</v>
      </c>
      <c r="B42" s="99">
        <f t="shared" si="0"/>
        <v>0.40177181799931194</v>
      </c>
      <c r="C42" s="99">
        <v>0.15989751360766408</v>
      </c>
      <c r="D42" s="99">
        <v>1.3409623328725586E-2</v>
      </c>
      <c r="E42" s="99">
        <v>0.12435711016017603</v>
      </c>
      <c r="F42" s="99">
        <v>6.7912205279901355E-2</v>
      </c>
      <c r="G42" s="99">
        <v>3.3104909594753318E-2</v>
      </c>
      <c r="H42" s="99">
        <v>3.0904560280915496E-3</v>
      </c>
      <c r="I42" s="101"/>
      <c r="J42" s="99"/>
      <c r="K42" s="99"/>
      <c r="L42" s="99"/>
      <c r="M42" s="99"/>
      <c r="N42" s="99"/>
      <c r="O42" s="99"/>
      <c r="P42" s="159"/>
      <c r="Q42" s="159"/>
      <c r="R42" s="105"/>
      <c r="S42" s="101"/>
      <c r="T42" s="101"/>
      <c r="U42" s="99"/>
      <c r="V42" s="99"/>
      <c r="W42" s="99"/>
      <c r="X42" s="99"/>
      <c r="Y42" s="99"/>
      <c r="Z42" s="99"/>
      <c r="AA42" s="159"/>
      <c r="AB42" s="102"/>
      <c r="AC42" s="103"/>
      <c r="AD42" s="103"/>
      <c r="AE42" s="103"/>
      <c r="AF42" s="103"/>
      <c r="AG42" s="104"/>
      <c r="AH42" s="31"/>
      <c r="AI42" s="31"/>
      <c r="AJ42" s="31"/>
      <c r="AK42" s="31"/>
      <c r="AL42" s="31"/>
    </row>
    <row r="43" spans="1:38" ht="12.75" customHeight="1" x14ac:dyDescent="0.25">
      <c r="A43" s="8">
        <v>1962</v>
      </c>
      <c r="B43" s="99">
        <f t="shared" si="0"/>
        <v>0.38573777622551897</v>
      </c>
      <c r="C43" s="100">
        <v>0.15754037767074094</v>
      </c>
      <c r="D43" s="100">
        <v>1.4617271500987593E-2</v>
      </c>
      <c r="E43" s="100">
        <v>0.11211291491857095</v>
      </c>
      <c r="F43" s="100">
        <v>6.348026579915951E-2</v>
      </c>
      <c r="G43" s="100">
        <v>3.4581459568432844E-2</v>
      </c>
      <c r="H43" s="100">
        <v>3.4054867676271694E-3</v>
      </c>
      <c r="I43" s="101"/>
      <c r="J43" s="99">
        <f t="shared" ref="J43:J96" si="1">SUM(K43:P43)</f>
        <v>0.1696786648111622</v>
      </c>
      <c r="K43" s="100">
        <v>2.2973177687397879E-2</v>
      </c>
      <c r="L43" s="100">
        <v>2.0706991313930757E-3</v>
      </c>
      <c r="M43" s="100">
        <v>2.3147261887079079E-2</v>
      </c>
      <c r="N43" s="100">
        <v>1.8711570025994499E-2</v>
      </c>
      <c r="O43" s="100">
        <v>5.5277835967208429E-2</v>
      </c>
      <c r="P43" s="159">
        <v>4.7498120112089225E-2</v>
      </c>
      <c r="Q43" s="159"/>
      <c r="R43" s="159">
        <v>0.16967866481116217</v>
      </c>
      <c r="S43" s="221"/>
      <c r="T43" s="101"/>
      <c r="U43" s="99">
        <f t="shared" ref="U43:U96" si="2">SUM(V43:AA43)</f>
        <v>0.25671879151763444</v>
      </c>
      <c r="V43" s="100">
        <v>8.1246108508704895E-2</v>
      </c>
      <c r="W43" s="100">
        <v>4.5739413398749431E-3</v>
      </c>
      <c r="X43" s="100">
        <v>3.2034699840345217E-2</v>
      </c>
      <c r="Y43" s="100">
        <v>2.8752004538362571E-2</v>
      </c>
      <c r="Z43" s="159">
        <v>7.0153562764678559E-2</v>
      </c>
      <c r="AA43" s="100">
        <v>3.9958474525668232E-2</v>
      </c>
      <c r="AB43" s="159"/>
      <c r="AC43" s="103"/>
      <c r="AD43" s="103"/>
      <c r="AE43" s="103"/>
      <c r="AF43" s="103"/>
      <c r="AG43" s="104"/>
      <c r="AH43" s="106"/>
      <c r="AI43" s="106"/>
      <c r="AJ43" s="106"/>
      <c r="AK43" s="106"/>
      <c r="AL43" s="107"/>
    </row>
    <row r="44" spans="1:38" ht="12.75" customHeight="1" x14ac:dyDescent="0.25">
      <c r="A44" s="8">
        <v>1963</v>
      </c>
      <c r="B44" s="99">
        <f t="shared" si="0"/>
        <v>0.3847066929637088</v>
      </c>
      <c r="C44" s="99">
        <v>0.15190094401697352</v>
      </c>
      <c r="D44" s="99">
        <v>1.4068842038060511E-2</v>
      </c>
      <c r="E44" s="99">
        <v>0.11521939533488308</v>
      </c>
      <c r="F44" s="99">
        <v>6.5062228344628464E-2</v>
      </c>
      <c r="G44" s="99">
        <v>3.5008957531213303E-2</v>
      </c>
      <c r="H44" s="99">
        <v>3.4463256979498842E-3</v>
      </c>
      <c r="I44" s="101"/>
      <c r="J44" s="99">
        <f t="shared" si="1"/>
        <v>0.16710145347154545</v>
      </c>
      <c r="K44" s="99">
        <f t="shared" ref="K44" si="3">AVERAGE(K43,K45)</f>
        <v>2.0636065437511515E-2</v>
      </c>
      <c r="L44" s="99">
        <f t="shared" ref="L44" si="4">AVERAGE(L43,L45)</f>
        <v>2.4254213857701095E-3</v>
      </c>
      <c r="M44" s="99">
        <f t="shared" ref="M44" si="5">AVERAGE(M43,M45)</f>
        <v>2.2885181668801925E-2</v>
      </c>
      <c r="N44" s="99">
        <f t="shared" ref="N44" si="6">AVERAGE(N43,N45)</f>
        <v>1.943768751648824E-2</v>
      </c>
      <c r="O44" s="99">
        <f t="shared" ref="O44" si="7">AVERAGE(O43,O45)</f>
        <v>5.5462340342338851E-2</v>
      </c>
      <c r="P44" s="99">
        <f t="shared" ref="P44" si="8">AVERAGE(P43,P45)</f>
        <v>4.6254757120634808E-2</v>
      </c>
      <c r="Q44" s="99"/>
      <c r="R44" s="222">
        <f t="shared" ref="R44" si="9">AVERAGE(R43,R45)</f>
        <v>0.16075988471647187</v>
      </c>
      <c r="S44" s="221"/>
      <c r="T44" s="101"/>
      <c r="U44" s="99">
        <f t="shared" si="2"/>
        <v>0.25074936858164548</v>
      </c>
      <c r="V44" s="99">
        <f t="shared" ref="V44:AA44" si="10">AVERAGE(V43,V45)</f>
        <v>7.4507181358947239E-2</v>
      </c>
      <c r="W44" s="99">
        <f t="shared" si="10"/>
        <v>5.0583481086017741E-3</v>
      </c>
      <c r="X44" s="99">
        <f t="shared" si="10"/>
        <v>3.1201211760228206E-2</v>
      </c>
      <c r="Y44" s="99">
        <f t="shared" si="10"/>
        <v>2.8784715887427113E-2</v>
      </c>
      <c r="Z44" s="99">
        <f t="shared" si="10"/>
        <v>7.0244578453289727E-2</v>
      </c>
      <c r="AA44" s="99">
        <f t="shared" si="10"/>
        <v>4.0953333013151419E-2</v>
      </c>
      <c r="AB44" s="159"/>
      <c r="AC44" s="103"/>
      <c r="AD44" s="103"/>
      <c r="AE44" s="103"/>
      <c r="AF44" s="103"/>
      <c r="AG44" s="104"/>
      <c r="AH44" s="106"/>
      <c r="AI44" s="106"/>
      <c r="AJ44" s="106"/>
      <c r="AK44" s="106"/>
      <c r="AL44" s="31"/>
    </row>
    <row r="45" spans="1:38" ht="12.75" customHeight="1" x14ac:dyDescent="0.25">
      <c r="A45" s="8">
        <v>1964</v>
      </c>
      <c r="B45" s="99">
        <f t="shared" si="0"/>
        <v>0.38366961671787497</v>
      </c>
      <c r="C45" s="100">
        <v>0.14626151036320612</v>
      </c>
      <c r="D45" s="100">
        <v>1.3520412575133428E-2</v>
      </c>
      <c r="E45" s="100">
        <v>0.11832587575119521</v>
      </c>
      <c r="F45" s="100">
        <v>6.6644190890097432E-2</v>
      </c>
      <c r="G45" s="100">
        <v>3.5436455493993754E-2</v>
      </c>
      <c r="H45" s="100">
        <v>3.4811716442490316E-3</v>
      </c>
      <c r="I45" s="101"/>
      <c r="J45" s="99">
        <f t="shared" si="1"/>
        <v>0.16452424213192871</v>
      </c>
      <c r="K45" s="100">
        <v>1.8298953187625151E-2</v>
      </c>
      <c r="L45" s="100">
        <v>2.7801436401471433E-3</v>
      </c>
      <c r="M45" s="100">
        <v>2.262310145052477E-2</v>
      </c>
      <c r="N45" s="100">
        <v>2.0163805006981981E-2</v>
      </c>
      <c r="O45" s="100">
        <v>5.5646844717469272E-2</v>
      </c>
      <c r="P45" s="159">
        <v>4.5011394129180392E-2</v>
      </c>
      <c r="Q45" s="159"/>
      <c r="R45" s="159">
        <v>0.15184110462178158</v>
      </c>
      <c r="S45" s="221"/>
      <c r="T45" s="101"/>
      <c r="U45" s="99">
        <f t="shared" si="2"/>
        <v>0.24477994564565653</v>
      </c>
      <c r="V45" s="100">
        <v>6.7768254209189568E-2</v>
      </c>
      <c r="W45" s="100">
        <v>5.542754877328606E-3</v>
      </c>
      <c r="X45" s="100">
        <v>3.0367723680111199E-2</v>
      </c>
      <c r="Y45" s="100">
        <v>2.8817427236491652E-2</v>
      </c>
      <c r="Z45" s="159">
        <v>7.0335594141900895E-2</v>
      </c>
      <c r="AA45" s="100">
        <v>4.1948191500634606E-2</v>
      </c>
      <c r="AB45" s="159"/>
      <c r="AC45" s="103"/>
      <c r="AD45" s="103"/>
      <c r="AE45" s="103"/>
      <c r="AF45" s="103"/>
      <c r="AG45" s="104"/>
      <c r="AH45" s="106"/>
      <c r="AI45" s="106"/>
      <c r="AJ45" s="106"/>
      <c r="AK45" s="106"/>
      <c r="AL45" s="107"/>
    </row>
    <row r="46" spans="1:38" ht="12.75" customHeight="1" x14ac:dyDescent="0.25">
      <c r="A46" s="8">
        <v>1965</v>
      </c>
      <c r="B46" s="99">
        <f t="shared" si="0"/>
        <v>0.37588510010834514</v>
      </c>
      <c r="C46" s="99">
        <v>0.14908326099262556</v>
      </c>
      <c r="D46" s="99">
        <v>1.4752459102807924E-2</v>
      </c>
      <c r="E46" s="99">
        <v>0.11347283502108546</v>
      </c>
      <c r="F46" s="99">
        <v>6.066004703391642E-2</v>
      </c>
      <c r="G46" s="99">
        <v>3.3922263888069418E-2</v>
      </c>
      <c r="H46" s="99">
        <v>3.9942340698403446E-3</v>
      </c>
      <c r="I46" s="101"/>
      <c r="J46" s="99">
        <f t="shared" si="1"/>
        <v>0.17192235636802106</v>
      </c>
      <c r="K46" s="99">
        <f t="shared" ref="K46" si="11">AVERAGE(K45,K47)</f>
        <v>2.1655139321697041E-2</v>
      </c>
      <c r="L46" s="99">
        <f t="shared" ref="L46" si="12">AVERAGE(L45,L47)</f>
        <v>2.8312021436510009E-3</v>
      </c>
      <c r="M46" s="99">
        <f t="shared" ref="M46" si="13">AVERAGE(M45,M47)</f>
        <v>2.4187376853538913E-2</v>
      </c>
      <c r="N46" s="99">
        <f t="shared" ref="N46" si="14">AVERAGE(N45,N47)</f>
        <v>2.0228901356065539E-2</v>
      </c>
      <c r="O46" s="99">
        <f t="shared" ref="O46" si="15">AVERAGE(O45,O47)</f>
        <v>5.4155025957905535E-2</v>
      </c>
      <c r="P46" s="99">
        <f t="shared" ref="P46" si="16">AVERAGE(P45,P47)</f>
        <v>4.8864710735163019E-2</v>
      </c>
      <c r="Q46" s="99"/>
      <c r="R46" s="222">
        <f t="shared" ref="R46" si="17">AVERAGE(R45,R47)</f>
        <v>0.16558078761294748</v>
      </c>
      <c r="S46" s="221"/>
      <c r="T46" s="101"/>
      <c r="U46" s="99">
        <f t="shared" si="2"/>
        <v>0.2507997736056975</v>
      </c>
      <c r="V46" s="99">
        <f t="shared" ref="V46" si="18">AVERAGE(V45,V47)</f>
        <v>7.0959841137003474E-2</v>
      </c>
      <c r="W46" s="99">
        <f t="shared" ref="W46" si="19">AVERAGE(W45,W47)</f>
        <v>5.8923386365665577E-3</v>
      </c>
      <c r="X46" s="99">
        <f t="shared" ref="X46" si="20">AVERAGE(X45,X47)</f>
        <v>3.1879435374055257E-2</v>
      </c>
      <c r="Y46" s="99">
        <f t="shared" ref="Y46" si="21">AVERAGE(Y45,Y47)</f>
        <v>2.8929489574911774E-2</v>
      </c>
      <c r="Z46" s="99">
        <f t="shared" ref="Z46" si="22">AVERAGE(Z45,Z47)</f>
        <v>6.7206108753433039E-2</v>
      </c>
      <c r="AA46" s="99">
        <f t="shared" ref="AA46" si="23">AVERAGE(AA45,AA47)</f>
        <v>4.5932560129727421E-2</v>
      </c>
      <c r="AB46" s="159"/>
      <c r="AC46" s="103"/>
      <c r="AD46" s="103"/>
      <c r="AE46" s="103"/>
      <c r="AF46" s="103"/>
      <c r="AG46" s="104"/>
      <c r="AH46" s="106"/>
      <c r="AI46" s="106"/>
      <c r="AJ46" s="106"/>
      <c r="AK46" s="106"/>
      <c r="AL46" s="107"/>
    </row>
    <row r="47" spans="1:38" ht="12.75" customHeight="1" x14ac:dyDescent="0.25">
      <c r="A47" s="8">
        <v>1966</v>
      </c>
      <c r="B47" s="99">
        <f t="shared" si="0"/>
        <v>0.3680192379381052</v>
      </c>
      <c r="C47" s="100">
        <v>0.15190501162204501</v>
      </c>
      <c r="D47" s="100">
        <v>1.5984505630482419E-2</v>
      </c>
      <c r="E47" s="100">
        <v>0.10861979429097569</v>
      </c>
      <c r="F47" s="100">
        <v>5.4675903177735401E-2</v>
      </c>
      <c r="G47" s="100">
        <v>3.2408072282145081E-2</v>
      </c>
      <c r="H47" s="100">
        <v>4.4259509347215698E-3</v>
      </c>
      <c r="I47" s="101"/>
      <c r="J47" s="99">
        <f t="shared" si="1"/>
        <v>0.17932047060411338</v>
      </c>
      <c r="K47" s="100">
        <v>2.5011325455768934E-2</v>
      </c>
      <c r="L47" s="100">
        <v>2.8822606471548586E-3</v>
      </c>
      <c r="M47" s="100">
        <v>2.5751652256553056E-2</v>
      </c>
      <c r="N47" s="100">
        <v>2.0293997705149093E-2</v>
      </c>
      <c r="O47" s="100">
        <v>5.2663207198341798E-2</v>
      </c>
      <c r="P47" s="159">
        <v>5.2718027341145647E-2</v>
      </c>
      <c r="Q47" s="159"/>
      <c r="R47" s="159">
        <v>0.17932047060411338</v>
      </c>
      <c r="S47" s="221"/>
      <c r="T47" s="101"/>
      <c r="U47" s="99">
        <f t="shared" si="2"/>
        <v>0.25681960156573852</v>
      </c>
      <c r="V47" s="100">
        <v>7.4151428064817379E-2</v>
      </c>
      <c r="W47" s="100">
        <v>6.2419223958045094E-3</v>
      </c>
      <c r="X47" s="100">
        <v>3.3391147067999317E-2</v>
      </c>
      <c r="Y47" s="100">
        <v>2.9041551913331895E-2</v>
      </c>
      <c r="Z47" s="159">
        <v>6.4076623364965182E-2</v>
      </c>
      <c r="AA47" s="100">
        <v>4.9916928758820235E-2</v>
      </c>
      <c r="AB47" s="159"/>
      <c r="AC47" s="103"/>
      <c r="AD47" s="103"/>
      <c r="AE47" s="103"/>
      <c r="AF47" s="103"/>
      <c r="AG47" s="104"/>
      <c r="AH47" s="106"/>
      <c r="AI47" s="106"/>
      <c r="AJ47" s="106"/>
      <c r="AK47" s="106"/>
      <c r="AL47" s="107"/>
    </row>
    <row r="48" spans="1:38" ht="12.75" customHeight="1" x14ac:dyDescent="0.25">
      <c r="A48" s="8">
        <v>1967</v>
      </c>
      <c r="B48" s="99">
        <f t="shared" si="0"/>
        <v>0.38672274842274651</v>
      </c>
      <c r="C48" s="100">
        <v>0.16573598901727693</v>
      </c>
      <c r="D48" s="100">
        <v>1.5777733912386578E-2</v>
      </c>
      <c r="E48" s="100">
        <v>0.10591986029721621</v>
      </c>
      <c r="F48" s="100">
        <v>6.1786968741274262E-2</v>
      </c>
      <c r="G48" s="100">
        <v>3.2998421637068918E-2</v>
      </c>
      <c r="H48" s="100">
        <v>4.5037748175236264E-3</v>
      </c>
      <c r="I48" s="101"/>
      <c r="J48" s="99">
        <f t="shared" si="1"/>
        <v>0.18465051926592868</v>
      </c>
      <c r="K48" s="100">
        <v>2.6000596472437659E-2</v>
      </c>
      <c r="L48" s="100">
        <v>4.056642544909719E-3</v>
      </c>
      <c r="M48" s="100">
        <v>2.2507189152603888E-2</v>
      </c>
      <c r="N48" s="100">
        <v>2.3273589001040675E-2</v>
      </c>
      <c r="O48" s="100">
        <v>5.1447117793578995E-2</v>
      </c>
      <c r="P48" s="159">
        <v>5.7365384301357729E-2</v>
      </c>
      <c r="Q48" s="159"/>
      <c r="R48" s="159">
        <v>0.18465051926592868</v>
      </c>
      <c r="S48" s="221"/>
      <c r="T48" s="101"/>
      <c r="U48" s="99">
        <f t="shared" si="2"/>
        <v>0.25436364170268139</v>
      </c>
      <c r="V48" s="100">
        <v>7.6351622917169876E-2</v>
      </c>
      <c r="W48" s="100">
        <v>6.4655292469646009E-3</v>
      </c>
      <c r="X48" s="100">
        <v>2.9475288773484563E-2</v>
      </c>
      <c r="Y48" s="100">
        <v>2.6351009226825491E-2</v>
      </c>
      <c r="Z48" s="159">
        <v>6.4883756944640922E-2</v>
      </c>
      <c r="AA48" s="100">
        <v>5.0836434593595936E-2</v>
      </c>
      <c r="AB48" s="159"/>
      <c r="AC48" s="103"/>
      <c r="AD48" s="103"/>
      <c r="AE48" s="103"/>
      <c r="AF48" s="103"/>
      <c r="AG48" s="104"/>
      <c r="AH48" s="106"/>
      <c r="AI48" s="106"/>
      <c r="AJ48" s="106"/>
      <c r="AK48" s="106"/>
      <c r="AL48" s="107"/>
    </row>
    <row r="49" spans="1:38" ht="12.75" customHeight="1" x14ac:dyDescent="0.25">
      <c r="A49" s="8">
        <v>1968</v>
      </c>
      <c r="B49" s="99">
        <f t="shared" si="0"/>
        <v>0.41422888099162763</v>
      </c>
      <c r="C49" s="100">
        <v>0.17901577657705203</v>
      </c>
      <c r="D49" s="100">
        <v>1.575709101778542E-2</v>
      </c>
      <c r="E49" s="100">
        <v>0.11906238157479829</v>
      </c>
      <c r="F49" s="100">
        <v>6.389983313585515E-2</v>
      </c>
      <c r="G49" s="100">
        <v>3.1764065402012688E-2</v>
      </c>
      <c r="H49" s="100">
        <v>4.7297332841240349E-3</v>
      </c>
      <c r="I49" s="101"/>
      <c r="J49" s="99">
        <f t="shared" si="1"/>
        <v>0.18833262025352623</v>
      </c>
      <c r="K49" s="100">
        <v>2.8932883063944106E-2</v>
      </c>
      <c r="L49" s="100">
        <v>5.0082311266481955E-3</v>
      </c>
      <c r="M49" s="100">
        <v>2.4204015439398804E-2</v>
      </c>
      <c r="N49" s="100">
        <v>2.2760326157649013E-2</v>
      </c>
      <c r="O49" s="100">
        <v>5.3329207708605227E-2</v>
      </c>
      <c r="P49" s="159">
        <v>5.4097956757280879E-2</v>
      </c>
      <c r="Q49" s="159"/>
      <c r="R49" s="159">
        <v>0.18833262025352621</v>
      </c>
      <c r="S49" s="221"/>
      <c r="T49" s="101"/>
      <c r="U49" s="99">
        <f t="shared" si="2"/>
        <v>0.26851051771391876</v>
      </c>
      <c r="V49" s="100">
        <v>8.293692728919122E-2</v>
      </c>
      <c r="W49" s="100">
        <v>8.1754290183762707E-3</v>
      </c>
      <c r="X49" s="100">
        <v>3.1477874412850625E-2</v>
      </c>
      <c r="Y49" s="100">
        <v>2.6417688618629014E-2</v>
      </c>
      <c r="Z49" s="159">
        <v>6.7150489917423159E-2</v>
      </c>
      <c r="AA49" s="100">
        <v>5.2352108457448476E-2</v>
      </c>
      <c r="AB49" s="159"/>
      <c r="AC49" s="103"/>
      <c r="AD49" s="103"/>
      <c r="AE49" s="103"/>
      <c r="AF49" s="103"/>
      <c r="AG49" s="104"/>
      <c r="AH49" s="106"/>
      <c r="AI49" s="106"/>
      <c r="AJ49" s="106"/>
      <c r="AK49" s="106"/>
      <c r="AL49" s="107"/>
    </row>
    <row r="50" spans="1:38" ht="12.75" customHeight="1" x14ac:dyDescent="0.25">
      <c r="A50" s="8">
        <v>1969</v>
      </c>
      <c r="B50" s="99">
        <f t="shared" si="0"/>
        <v>0.4283937139635467</v>
      </c>
      <c r="C50" s="100">
        <v>0.19756614083601159</v>
      </c>
      <c r="D50" s="100">
        <v>1.9991129082699715E-2</v>
      </c>
      <c r="E50" s="100">
        <v>0.10604967421997051</v>
      </c>
      <c r="F50" s="100">
        <v>6.3260487306728105E-2</v>
      </c>
      <c r="G50" s="100">
        <v>3.5818678035020236E-2</v>
      </c>
      <c r="H50" s="100">
        <v>5.7076044831165292E-3</v>
      </c>
      <c r="I50" s="101"/>
      <c r="J50" s="99">
        <f t="shared" si="1"/>
        <v>0.19812183708737613</v>
      </c>
      <c r="K50" s="100">
        <v>3.4384339409361774E-2</v>
      </c>
      <c r="L50" s="100">
        <v>5.755991606796536E-3</v>
      </c>
      <c r="M50" s="100">
        <v>2.4373406367255747E-2</v>
      </c>
      <c r="N50" s="100">
        <v>2.3720954390231721E-2</v>
      </c>
      <c r="O50" s="100">
        <v>5.4238433164700624E-2</v>
      </c>
      <c r="P50" s="159">
        <v>5.5648712149029736E-2</v>
      </c>
      <c r="Q50" s="159"/>
      <c r="R50" s="159">
        <v>0.19812183708737613</v>
      </c>
      <c r="S50" s="221"/>
      <c r="T50" s="101"/>
      <c r="U50" s="99">
        <f t="shared" si="2"/>
        <v>0.28303557538291702</v>
      </c>
      <c r="V50" s="100">
        <v>9.4115418068095452E-2</v>
      </c>
      <c r="W50" s="100">
        <v>9.2733245233152517E-3</v>
      </c>
      <c r="X50" s="100">
        <v>3.0539591552015553E-2</v>
      </c>
      <c r="Y50" s="100">
        <v>2.7279097178791671E-2</v>
      </c>
      <c r="Z50" s="159">
        <v>6.7351682144348723E-2</v>
      </c>
      <c r="AA50" s="100">
        <v>5.4476461916350367E-2</v>
      </c>
      <c r="AB50" s="159"/>
      <c r="AC50" s="103"/>
      <c r="AD50" s="103"/>
      <c r="AE50" s="103"/>
      <c r="AF50" s="103"/>
      <c r="AG50" s="104"/>
      <c r="AH50" s="106"/>
      <c r="AI50" s="106"/>
      <c r="AJ50" s="106"/>
      <c r="AK50" s="106"/>
      <c r="AL50" s="107"/>
    </row>
    <row r="51" spans="1:38" ht="12.75" customHeight="1" x14ac:dyDescent="0.25">
      <c r="A51" s="8">
        <v>1970</v>
      </c>
      <c r="B51" s="99">
        <f t="shared" si="0"/>
        <v>0.40298319924226994</v>
      </c>
      <c r="C51" s="100">
        <v>0.18011655120863548</v>
      </c>
      <c r="D51" s="100">
        <v>2.3116098337892254E-2</v>
      </c>
      <c r="E51" s="100">
        <v>8.6464736320650382E-2</v>
      </c>
      <c r="F51" s="100">
        <v>6.7692083273013112E-2</v>
      </c>
      <c r="G51" s="100">
        <v>3.950534809227034E-2</v>
      </c>
      <c r="H51" s="100">
        <v>6.0883820098083857E-3</v>
      </c>
      <c r="I51" s="101"/>
      <c r="J51" s="99">
        <f t="shared" si="1"/>
        <v>0.18995588699411589</v>
      </c>
      <c r="K51" s="100">
        <v>3.1656919047107518E-2</v>
      </c>
      <c r="L51" s="100">
        <v>5.6513553110242804E-3</v>
      </c>
      <c r="M51" s="100">
        <v>1.9180368672402699E-2</v>
      </c>
      <c r="N51" s="100">
        <v>2.7286677486598673E-2</v>
      </c>
      <c r="O51" s="100">
        <v>5.1327215932708892E-2</v>
      </c>
      <c r="P51" s="159">
        <v>5.485335054427385E-2</v>
      </c>
      <c r="Q51" s="159"/>
      <c r="R51" s="159">
        <v>0.18995588699411592</v>
      </c>
      <c r="S51" s="221"/>
      <c r="T51" s="101"/>
      <c r="U51" s="99">
        <f t="shared" si="2"/>
        <v>0.27312754266563849</v>
      </c>
      <c r="V51" s="100">
        <v>8.8021774896557992E-2</v>
      </c>
      <c r="W51" s="100">
        <v>9.824688309649365E-3</v>
      </c>
      <c r="X51" s="100">
        <v>2.5488678785140561E-2</v>
      </c>
      <c r="Y51" s="100">
        <v>2.8685841778015475E-2</v>
      </c>
      <c r="Z51" s="159">
        <v>6.7666292375145418E-2</v>
      </c>
      <c r="AA51" s="100">
        <v>5.3440266521129633E-2</v>
      </c>
      <c r="AB51" s="159"/>
      <c r="AC51" s="103"/>
      <c r="AD51" s="103"/>
      <c r="AE51" s="103"/>
      <c r="AF51" s="103"/>
      <c r="AG51" s="104"/>
      <c r="AH51" s="106"/>
      <c r="AI51" s="106"/>
      <c r="AJ51" s="106"/>
      <c r="AK51" s="106"/>
      <c r="AL51" s="107"/>
    </row>
    <row r="52" spans="1:38" ht="12.75" customHeight="1" x14ac:dyDescent="0.25">
      <c r="A52" s="8">
        <v>1971</v>
      </c>
      <c r="B52" s="99">
        <f t="shared" si="0"/>
        <v>0.38620011554534855</v>
      </c>
      <c r="C52" s="100">
        <v>0.16198344272613241</v>
      </c>
      <c r="D52" s="100">
        <v>2.3467428254374291E-2</v>
      </c>
      <c r="E52" s="100">
        <v>8.8918182197491868E-2</v>
      </c>
      <c r="F52" s="100">
        <v>6.5439769427536071E-2</v>
      </c>
      <c r="G52" s="100">
        <v>4.028055815100464E-2</v>
      </c>
      <c r="H52" s="100">
        <v>6.1107347888093308E-3</v>
      </c>
      <c r="I52" s="101"/>
      <c r="J52" s="99">
        <f t="shared" si="1"/>
        <v>0.17972745554829636</v>
      </c>
      <c r="K52" s="100">
        <v>2.4650342585652872E-2</v>
      </c>
      <c r="L52" s="100">
        <v>5.7397882947424145E-3</v>
      </c>
      <c r="M52" s="100">
        <v>1.8990211715445033E-2</v>
      </c>
      <c r="N52" s="100">
        <v>2.7341479620406173E-2</v>
      </c>
      <c r="O52" s="100">
        <v>5.1113257097490379E-2</v>
      </c>
      <c r="P52" s="159">
        <v>5.1892376234559494E-2</v>
      </c>
      <c r="Q52" s="159"/>
      <c r="R52" s="159">
        <v>0.17972745554829636</v>
      </c>
      <c r="S52" s="221"/>
      <c r="T52" s="101"/>
      <c r="U52" s="99">
        <f t="shared" si="2"/>
        <v>0.26884267581455379</v>
      </c>
      <c r="V52" s="100">
        <v>7.8005129273568452E-2</v>
      </c>
      <c r="W52" s="100">
        <v>1.0435464796219669E-2</v>
      </c>
      <c r="X52" s="100">
        <v>2.5436229653995866E-2</v>
      </c>
      <c r="Y52" s="100">
        <v>2.9393581950841925E-2</v>
      </c>
      <c r="Z52" s="159">
        <v>6.921401396937546E-2</v>
      </c>
      <c r="AA52" s="100">
        <v>5.6358256170552408E-2</v>
      </c>
      <c r="AB52" s="159"/>
      <c r="AC52" s="103"/>
      <c r="AD52" s="103"/>
      <c r="AE52" s="103"/>
      <c r="AF52" s="103"/>
      <c r="AG52" s="104"/>
      <c r="AH52" s="106"/>
      <c r="AI52" s="106"/>
      <c r="AJ52" s="106"/>
      <c r="AK52" s="106"/>
      <c r="AL52" s="107"/>
    </row>
    <row r="53" spans="1:38" ht="12.75" customHeight="1" x14ac:dyDescent="0.25">
      <c r="A53" s="8">
        <v>1972</v>
      </c>
      <c r="B53" s="99">
        <f t="shared" si="0"/>
        <v>0.39811081026828082</v>
      </c>
      <c r="C53" s="100">
        <v>0.17283660672052448</v>
      </c>
      <c r="D53" s="100">
        <v>2.5999614742266138E-2</v>
      </c>
      <c r="E53" s="100">
        <v>8.9978854900339689E-2</v>
      </c>
      <c r="F53" s="100">
        <v>6.5119023709433788E-2</v>
      </c>
      <c r="G53" s="100">
        <v>3.824570772184812E-2</v>
      </c>
      <c r="H53" s="100">
        <v>5.9310024738686096E-3</v>
      </c>
      <c r="I53" s="101"/>
      <c r="J53" s="99">
        <f t="shared" si="1"/>
        <v>0.18579007825072891</v>
      </c>
      <c r="K53" s="100">
        <v>2.7983531473906826E-2</v>
      </c>
      <c r="L53" s="100">
        <v>6.8132491203305246E-3</v>
      </c>
      <c r="M53" s="100">
        <v>1.9191601804398793E-2</v>
      </c>
      <c r="N53" s="100">
        <v>2.1341909999727113E-2</v>
      </c>
      <c r="O53" s="100">
        <v>5.1842923170812884E-2</v>
      </c>
      <c r="P53" s="159">
        <v>5.8616862681552778E-2</v>
      </c>
      <c r="Q53" s="159"/>
      <c r="R53" s="159">
        <v>0.18579007825072891</v>
      </c>
      <c r="S53" s="221"/>
      <c r="T53" s="101"/>
      <c r="U53" s="99">
        <f t="shared" si="2"/>
        <v>0.27884427553957952</v>
      </c>
      <c r="V53" s="100">
        <v>8.326675924814092E-2</v>
      </c>
      <c r="W53" s="100">
        <v>1.398600546936731E-2</v>
      </c>
      <c r="X53" s="100">
        <v>2.5853933758522626E-2</v>
      </c>
      <c r="Y53" s="100">
        <v>3.3244555913110999E-2</v>
      </c>
      <c r="Z53" s="159">
        <v>6.5667276472114539E-2</v>
      </c>
      <c r="AA53" s="100">
        <v>5.6825744678323138E-2</v>
      </c>
      <c r="AB53" s="159"/>
      <c r="AC53" s="103"/>
      <c r="AD53" s="103"/>
      <c r="AE53" s="103"/>
      <c r="AF53" s="103"/>
      <c r="AG53" s="104"/>
      <c r="AH53" s="106"/>
      <c r="AI53" s="106"/>
      <c r="AJ53" s="106"/>
      <c r="AK53" s="106"/>
      <c r="AL53" s="107"/>
    </row>
    <row r="54" spans="1:38" ht="12.75" customHeight="1" x14ac:dyDescent="0.25">
      <c r="A54" s="8">
        <v>1973</v>
      </c>
      <c r="B54" s="99">
        <f t="shared" si="0"/>
        <v>0.36426027122905186</v>
      </c>
      <c r="C54" s="100">
        <v>0.15470084649185409</v>
      </c>
      <c r="D54" s="100">
        <v>2.5796683812840039E-2</v>
      </c>
      <c r="E54" s="100">
        <v>8.3309784458265992E-2</v>
      </c>
      <c r="F54" s="100">
        <v>5.6353907435185417E-2</v>
      </c>
      <c r="G54" s="100">
        <v>3.6911120426976127E-2</v>
      </c>
      <c r="H54" s="100">
        <v>7.1879286039302145E-3</v>
      </c>
      <c r="I54" s="101"/>
      <c r="J54" s="99">
        <f t="shared" si="1"/>
        <v>0.19260404874816239</v>
      </c>
      <c r="K54" s="100">
        <v>2.9072374316325016E-2</v>
      </c>
      <c r="L54" s="100">
        <v>6.3723334305851526E-3</v>
      </c>
      <c r="M54" s="100">
        <v>2.1843669737742925E-2</v>
      </c>
      <c r="N54" s="100">
        <v>2.0786194133985251E-2</v>
      </c>
      <c r="O54" s="100">
        <v>5.1877276108467839E-2</v>
      </c>
      <c r="P54" s="159">
        <v>6.2652201021056189E-2</v>
      </c>
      <c r="Q54" s="159"/>
      <c r="R54" s="159">
        <v>0.19260404874816237</v>
      </c>
      <c r="S54" s="221"/>
      <c r="T54" s="99"/>
      <c r="U54" s="99">
        <f t="shared" si="2"/>
        <v>0.28749477453849842</v>
      </c>
      <c r="V54" s="100">
        <v>8.0084620206664542E-2</v>
      </c>
      <c r="W54" s="100">
        <v>1.3698845194424436E-2</v>
      </c>
      <c r="X54" s="100">
        <v>2.8681744386888485E-2</v>
      </c>
      <c r="Y54" s="100">
        <v>3.2809920838517637E-2</v>
      </c>
      <c r="Z54" s="159">
        <v>6.57807044840404E-2</v>
      </c>
      <c r="AA54" s="100">
        <v>6.6438939427962918E-2</v>
      </c>
      <c r="AB54" s="159"/>
      <c r="AC54" s="103"/>
      <c r="AD54" s="103"/>
      <c r="AE54" s="103"/>
      <c r="AF54" s="103"/>
      <c r="AG54" s="104"/>
      <c r="AH54" s="106"/>
      <c r="AI54" s="106"/>
      <c r="AJ54" s="106"/>
      <c r="AK54" s="106"/>
      <c r="AL54" s="107"/>
    </row>
    <row r="55" spans="1:38" ht="12.75" customHeight="1" x14ac:dyDescent="0.25">
      <c r="A55" s="8">
        <v>1974</v>
      </c>
      <c r="B55" s="99">
        <f t="shared" si="0"/>
        <v>0.36491524377956991</v>
      </c>
      <c r="C55" s="100">
        <v>0.17461403624635174</v>
      </c>
      <c r="D55" s="100">
        <v>2.5343469182941676E-2</v>
      </c>
      <c r="E55" s="100">
        <v>6.3916876553542015E-2</v>
      </c>
      <c r="F55" s="100">
        <v>5.3829703652964571E-2</v>
      </c>
      <c r="G55" s="100">
        <v>3.8605818408060461E-2</v>
      </c>
      <c r="H55" s="100">
        <v>8.6053397357094639E-3</v>
      </c>
      <c r="I55" s="101"/>
      <c r="J55" s="99">
        <f t="shared" si="1"/>
        <v>0.1958570090109098</v>
      </c>
      <c r="K55" s="100">
        <v>3.1628434555249475E-2</v>
      </c>
      <c r="L55" s="100">
        <v>7.3094558195663248E-3</v>
      </c>
      <c r="M55" s="100">
        <v>2.4079652655772436E-2</v>
      </c>
      <c r="N55" s="100">
        <v>2.1532065176965261E-2</v>
      </c>
      <c r="O55" s="100">
        <v>5.2584701487354765E-2</v>
      </c>
      <c r="P55" s="159">
        <v>5.8722699316001555E-2</v>
      </c>
      <c r="Q55" s="159"/>
      <c r="R55" s="159">
        <v>0.1958570090109098</v>
      </c>
      <c r="S55" s="221"/>
      <c r="T55" s="99"/>
      <c r="U55" s="99">
        <f t="shared" si="2"/>
        <v>0.29718642408862112</v>
      </c>
      <c r="V55" s="100">
        <v>8.4957605870379746E-2</v>
      </c>
      <c r="W55" s="100">
        <v>1.3073852731989518E-2</v>
      </c>
      <c r="X55" s="100">
        <v>2.9184444255728925E-2</v>
      </c>
      <c r="Y55" s="100">
        <v>3.2055764171834804E-2</v>
      </c>
      <c r="Z55" s="159">
        <v>6.6441640970401103E-2</v>
      </c>
      <c r="AA55" s="100">
        <v>7.1473116088286978E-2</v>
      </c>
      <c r="AB55" s="159"/>
      <c r="AC55" s="103"/>
      <c r="AD55" s="103"/>
      <c r="AE55" s="103"/>
      <c r="AF55" s="103"/>
      <c r="AG55" s="104"/>
      <c r="AH55" s="106"/>
      <c r="AI55" s="106"/>
      <c r="AJ55" s="106"/>
      <c r="AK55" s="106"/>
      <c r="AL55" s="107"/>
    </row>
    <row r="56" spans="1:38" ht="12.75" customHeight="1" x14ac:dyDescent="0.25">
      <c r="A56" s="8">
        <v>1975</v>
      </c>
      <c r="B56" s="99">
        <f t="shared" si="0"/>
        <v>0.34321540210055729</v>
      </c>
      <c r="C56" s="100">
        <v>0.15717772456012485</v>
      </c>
      <c r="D56" s="100">
        <v>2.5882591070705056E-2</v>
      </c>
      <c r="E56" s="100">
        <v>6.1892328624782486E-2</v>
      </c>
      <c r="F56" s="100">
        <v>5.207628320316178E-2</v>
      </c>
      <c r="G56" s="100">
        <v>3.7684658835525554E-2</v>
      </c>
      <c r="H56" s="100">
        <v>8.5018158062575341E-3</v>
      </c>
      <c r="I56" s="101"/>
      <c r="J56" s="99">
        <f t="shared" si="1"/>
        <v>0.17090820732363954</v>
      </c>
      <c r="K56" s="100">
        <v>2.1224057628215384E-2</v>
      </c>
      <c r="L56" s="100">
        <v>5.914056623491191E-3</v>
      </c>
      <c r="M56" s="100">
        <v>1.9567029837097037E-2</v>
      </c>
      <c r="N56" s="100">
        <v>2.0124695519410041E-2</v>
      </c>
      <c r="O56" s="100">
        <v>4.996023661287826E-2</v>
      </c>
      <c r="P56" s="159">
        <v>5.4118131102547623E-2</v>
      </c>
      <c r="Q56" s="159"/>
      <c r="R56" s="159">
        <v>0.17090820732363954</v>
      </c>
      <c r="S56" s="221"/>
      <c r="T56" s="225"/>
      <c r="U56" s="99">
        <f t="shared" si="2"/>
        <v>0.28498983081291218</v>
      </c>
      <c r="V56" s="100">
        <v>7.5284420824190831E-2</v>
      </c>
      <c r="W56" s="100">
        <v>1.4130954663306749E-2</v>
      </c>
      <c r="X56" s="100">
        <v>2.6355378892218728E-2</v>
      </c>
      <c r="Y56" s="100">
        <v>3.2587875303154615E-2</v>
      </c>
      <c r="Z56" s="159">
        <v>6.7314048584849462E-2</v>
      </c>
      <c r="AA56" s="100">
        <v>6.9317152545191829E-2</v>
      </c>
      <c r="AB56" s="159"/>
      <c r="AC56" s="103"/>
      <c r="AD56" s="103"/>
      <c r="AE56" s="103"/>
      <c r="AF56" s="103"/>
      <c r="AG56" s="104"/>
      <c r="AH56" s="106"/>
      <c r="AI56" s="106"/>
      <c r="AJ56" s="106"/>
      <c r="AK56" s="106"/>
      <c r="AL56" s="107"/>
    </row>
    <row r="57" spans="1:38" ht="12.75" customHeight="1" x14ac:dyDescent="0.25">
      <c r="A57" s="8">
        <v>1976</v>
      </c>
      <c r="B57" s="99">
        <f t="shared" si="0"/>
        <v>0.36320248672547312</v>
      </c>
      <c r="C57" s="100">
        <v>0.16725837179228681</v>
      </c>
      <c r="D57" s="100">
        <v>2.6040733150368096E-2</v>
      </c>
      <c r="E57" s="100">
        <v>7.3794432088467615E-2</v>
      </c>
      <c r="F57" s="100">
        <v>5.1178847889812334E-2</v>
      </c>
      <c r="G57" s="100">
        <v>3.6221862960332363E-2</v>
      </c>
      <c r="H57" s="100">
        <v>8.7082388442059743E-3</v>
      </c>
      <c r="I57" s="101"/>
      <c r="J57" s="99">
        <f t="shared" si="1"/>
        <v>0.17363696931416842</v>
      </c>
      <c r="K57" s="100">
        <v>2.291724611817195E-2</v>
      </c>
      <c r="L57" s="100">
        <v>7.3635267512705913E-3</v>
      </c>
      <c r="M57" s="100">
        <v>2.1359245720352454E-2</v>
      </c>
      <c r="N57" s="100">
        <v>1.9232801192007768E-2</v>
      </c>
      <c r="O57" s="100">
        <v>4.8128827365698651E-2</v>
      </c>
      <c r="P57" s="159">
        <v>5.4635322166666993E-2</v>
      </c>
      <c r="Q57" s="159"/>
      <c r="R57" s="159">
        <v>0.17151690862239916</v>
      </c>
      <c r="S57" s="221">
        <v>0.17151690862239916</v>
      </c>
      <c r="T57" s="99"/>
      <c r="U57" s="99">
        <f t="shared" si="2"/>
        <v>0.29150367189826504</v>
      </c>
      <c r="V57" s="100">
        <v>7.8354281146282317E-2</v>
      </c>
      <c r="W57" s="100">
        <v>1.4277371803884773E-2</v>
      </c>
      <c r="X57" s="100">
        <v>3.0371030256629041E-2</v>
      </c>
      <c r="Y57" s="100">
        <v>3.2920101248087016E-2</v>
      </c>
      <c r="Z57" s="159">
        <v>6.4763504878242853E-2</v>
      </c>
      <c r="AA57" s="100">
        <v>7.0817382565139017E-2</v>
      </c>
      <c r="AB57" s="159"/>
      <c r="AC57" s="103"/>
      <c r="AD57" s="103"/>
      <c r="AE57" s="103"/>
      <c r="AF57" s="103"/>
      <c r="AG57" s="104"/>
      <c r="AH57" s="106"/>
      <c r="AI57" s="106"/>
      <c r="AJ57" s="106"/>
      <c r="AK57" s="106"/>
      <c r="AL57" s="107"/>
    </row>
    <row r="58" spans="1:38" ht="12.75" customHeight="1" x14ac:dyDescent="0.25">
      <c r="A58" s="8">
        <v>1977</v>
      </c>
      <c r="B58" s="99">
        <f t="shared" si="0"/>
        <v>0.35351543103741395</v>
      </c>
      <c r="C58" s="100">
        <v>0.16922551037021624</v>
      </c>
      <c r="D58" s="100">
        <v>2.6240020175762709E-2</v>
      </c>
      <c r="E58" s="100">
        <v>6.8259943601410855E-2</v>
      </c>
      <c r="F58" s="100">
        <v>4.5154800871533639E-2</v>
      </c>
      <c r="G58" s="100">
        <v>3.5911932315880774E-2</v>
      </c>
      <c r="H58" s="100">
        <v>8.7232237026097295E-3</v>
      </c>
      <c r="I58" s="101"/>
      <c r="J58" s="99">
        <f t="shared" si="1"/>
        <v>0.17718173844847712</v>
      </c>
      <c r="K58" s="100">
        <v>2.2575314445630181E-2</v>
      </c>
      <c r="L58" s="100">
        <v>7.0285956801258232E-3</v>
      </c>
      <c r="M58" s="100">
        <v>2.3823843960304292E-2</v>
      </c>
      <c r="N58" s="100">
        <v>1.9139992901386144E-2</v>
      </c>
      <c r="O58" s="100">
        <v>4.8073775442432139E-2</v>
      </c>
      <c r="P58" s="159">
        <v>5.6540216018598558E-2</v>
      </c>
      <c r="Q58" s="159"/>
      <c r="R58" s="159">
        <v>0.17528958662739033</v>
      </c>
      <c r="S58" s="221">
        <v>0.17528958662739033</v>
      </c>
      <c r="T58" s="99"/>
      <c r="U58" s="99">
        <f t="shared" si="2"/>
        <v>0.29533030519247094</v>
      </c>
      <c r="V58" s="100">
        <v>8.1940928765934187E-2</v>
      </c>
      <c r="W58" s="100">
        <v>1.5616533575690194E-2</v>
      </c>
      <c r="X58" s="100">
        <v>3.2535559863922231E-2</v>
      </c>
      <c r="Y58" s="100">
        <v>3.2476584438151226E-2</v>
      </c>
      <c r="Z58" s="159">
        <v>6.2235029369759082E-2</v>
      </c>
      <c r="AA58" s="100">
        <v>7.0525669179014039E-2</v>
      </c>
      <c r="AB58" s="159"/>
      <c r="AC58" s="103"/>
      <c r="AD58" s="103"/>
      <c r="AE58" s="103"/>
      <c r="AF58" s="103"/>
      <c r="AG58" s="104"/>
      <c r="AH58" s="106"/>
      <c r="AI58" s="106"/>
      <c r="AJ58" s="106"/>
      <c r="AK58" s="106"/>
      <c r="AL58" s="107"/>
    </row>
    <row r="59" spans="1:38" ht="12.75" customHeight="1" x14ac:dyDescent="0.25">
      <c r="A59" s="8">
        <v>1978</v>
      </c>
      <c r="B59" s="99">
        <f t="shared" si="0"/>
        <v>0.34396574883145853</v>
      </c>
      <c r="C59" s="100">
        <v>0.17092870011683292</v>
      </c>
      <c r="D59" s="100">
        <v>2.673512538678742E-2</v>
      </c>
      <c r="E59" s="100">
        <v>6.5455121544143902E-2</v>
      </c>
      <c r="F59" s="100">
        <v>3.981035241898509E-2</v>
      </c>
      <c r="G59" s="100">
        <v>3.1702728441354029E-2</v>
      </c>
      <c r="H59" s="100">
        <v>9.3337209233551963E-3</v>
      </c>
      <c r="I59" s="101"/>
      <c r="J59" s="99">
        <f t="shared" si="1"/>
        <v>0.18151754082351812</v>
      </c>
      <c r="K59" s="100">
        <v>2.5917635346068557E-2</v>
      </c>
      <c r="L59" s="100">
        <v>8.2769470511714922E-3</v>
      </c>
      <c r="M59" s="100">
        <v>2.4946830783828762E-2</v>
      </c>
      <c r="N59" s="100">
        <v>1.8040307455961902E-2</v>
      </c>
      <c r="O59" s="100">
        <v>4.6942414825410381E-2</v>
      </c>
      <c r="P59" s="159">
        <v>5.7393405361077024E-2</v>
      </c>
      <c r="Q59" s="159"/>
      <c r="R59" s="159">
        <v>0.18001757501471413</v>
      </c>
      <c r="S59" s="221">
        <v>0.18001757501471413</v>
      </c>
      <c r="T59" s="99"/>
      <c r="U59" s="99">
        <f t="shared" si="2"/>
        <v>0.29726316761169225</v>
      </c>
      <c r="V59" s="100">
        <v>8.5264129229441987E-2</v>
      </c>
      <c r="W59" s="100">
        <v>1.5319583973065111E-2</v>
      </c>
      <c r="X59" s="100">
        <v>3.3341229702987453E-2</v>
      </c>
      <c r="Y59" s="100">
        <v>2.9455644519903405E-2</v>
      </c>
      <c r="Z59" s="159">
        <v>6.0213788509454864E-2</v>
      </c>
      <c r="AA59" s="100">
        <v>7.3668791676839415E-2</v>
      </c>
      <c r="AB59" s="159"/>
      <c r="AC59" s="103"/>
      <c r="AD59" s="103"/>
      <c r="AE59" s="103"/>
      <c r="AF59" s="103"/>
      <c r="AG59" s="104"/>
      <c r="AH59" s="106"/>
      <c r="AI59" s="106"/>
      <c r="AJ59" s="106"/>
      <c r="AK59" s="106"/>
      <c r="AL59" s="107"/>
    </row>
    <row r="60" spans="1:38" ht="12.75" customHeight="1" x14ac:dyDescent="0.25">
      <c r="A60" s="8">
        <v>1979</v>
      </c>
      <c r="B60" s="99">
        <f t="shared" si="0"/>
        <v>0.36153666991007133</v>
      </c>
      <c r="C60" s="100">
        <v>0.1935110292703518</v>
      </c>
      <c r="D60" s="100">
        <v>2.6685486910889962E-2</v>
      </c>
      <c r="E60" s="100">
        <v>6.3724327661925664E-2</v>
      </c>
      <c r="F60" s="100">
        <v>3.5966175279796772E-2</v>
      </c>
      <c r="G60" s="100">
        <v>3.1118960122248601E-2</v>
      </c>
      <c r="H60" s="100">
        <v>1.053069066485853E-2</v>
      </c>
      <c r="I60" s="101"/>
      <c r="J60" s="99">
        <f t="shared" si="1"/>
        <v>0.18022614253028357</v>
      </c>
      <c r="K60" s="100">
        <v>2.6979189754836267E-2</v>
      </c>
      <c r="L60" s="100">
        <v>6.6197114911255347E-3</v>
      </c>
      <c r="M60" s="100">
        <v>2.3879996045209975E-2</v>
      </c>
      <c r="N60" s="100">
        <v>1.7139489582198741E-2</v>
      </c>
      <c r="O60" s="100">
        <v>4.715787053285881E-2</v>
      </c>
      <c r="P60" s="159">
        <v>5.8449885124054253E-2</v>
      </c>
      <c r="Q60" s="159"/>
      <c r="R60" s="159">
        <v>0.17893602145435802</v>
      </c>
      <c r="S60" s="221">
        <v>0.17893602145435802</v>
      </c>
      <c r="T60" s="99"/>
      <c r="U60" s="99">
        <f t="shared" si="2"/>
        <v>0.29998677733496082</v>
      </c>
      <c r="V60" s="100">
        <v>9.021522770786658E-2</v>
      </c>
      <c r="W60" s="100">
        <v>1.5804195606663282E-2</v>
      </c>
      <c r="X60" s="100">
        <v>3.0575173941040774E-2</v>
      </c>
      <c r="Y60" s="100">
        <v>2.6289984300443263E-2</v>
      </c>
      <c r="Z60" s="159">
        <v>5.9911675119952747E-2</v>
      </c>
      <c r="AA60" s="100">
        <v>7.7190520658994163E-2</v>
      </c>
      <c r="AB60" s="159"/>
      <c r="AC60" s="103"/>
      <c r="AD60" s="103"/>
      <c r="AE60" s="103"/>
      <c r="AF60" s="103"/>
      <c r="AG60" s="104"/>
      <c r="AH60" s="106"/>
      <c r="AI60" s="106"/>
      <c r="AJ60" s="106"/>
      <c r="AK60" s="106"/>
      <c r="AL60" s="107"/>
    </row>
    <row r="61" spans="1:38" ht="12.75" customHeight="1" x14ac:dyDescent="0.25">
      <c r="A61" s="8">
        <v>1980</v>
      </c>
      <c r="B61" s="99">
        <f t="shared" si="0"/>
        <v>0.37194888124762193</v>
      </c>
      <c r="C61" s="100">
        <v>0.19999652680173041</v>
      </c>
      <c r="D61" s="100">
        <v>2.9267072806658034E-2</v>
      </c>
      <c r="E61" s="100">
        <v>5.8714797310779811E-2</v>
      </c>
      <c r="F61" s="100">
        <v>3.7546875799724211E-2</v>
      </c>
      <c r="G61" s="100">
        <v>3.4810060775015035E-2</v>
      </c>
      <c r="H61" s="100">
        <v>1.1613547753714431E-2</v>
      </c>
      <c r="I61" s="101"/>
      <c r="J61" s="99">
        <f t="shared" si="1"/>
        <v>0.17261826438339942</v>
      </c>
      <c r="K61" s="100">
        <v>2.7507218816669163E-2</v>
      </c>
      <c r="L61" s="100">
        <v>6.1223516755598232E-3</v>
      </c>
      <c r="M61" s="100">
        <v>1.9424917909447031E-2</v>
      </c>
      <c r="N61" s="100">
        <v>1.6864828531730571E-2</v>
      </c>
      <c r="O61" s="100">
        <v>4.8105596334476523E-2</v>
      </c>
      <c r="P61" s="159">
        <v>5.4593351115516296E-2</v>
      </c>
      <c r="Q61" s="159"/>
      <c r="R61" s="159">
        <v>0.17039047427487247</v>
      </c>
      <c r="S61" s="221">
        <v>0.17039047427487247</v>
      </c>
      <c r="T61" s="99"/>
      <c r="U61" s="99">
        <f t="shared" si="2"/>
        <v>0.29931398527927278</v>
      </c>
      <c r="V61" s="100">
        <v>9.1967861823091399E-2</v>
      </c>
      <c r="W61" s="100">
        <v>1.6060756145007661E-2</v>
      </c>
      <c r="X61" s="100">
        <v>2.6012911603298276E-2</v>
      </c>
      <c r="Y61" s="100">
        <v>2.5605360586761751E-2</v>
      </c>
      <c r="Z61" s="159">
        <v>6.2100378345968106E-2</v>
      </c>
      <c r="AA61" s="100">
        <v>7.7566716775145567E-2</v>
      </c>
      <c r="AB61" s="159"/>
      <c r="AC61" s="103"/>
      <c r="AD61" s="103"/>
      <c r="AE61" s="103"/>
      <c r="AF61" s="103"/>
      <c r="AG61" s="104"/>
      <c r="AH61" s="106"/>
      <c r="AI61" s="106"/>
      <c r="AJ61" s="106"/>
      <c r="AK61" s="106"/>
      <c r="AL61" s="107"/>
    </row>
    <row r="62" spans="1:38" ht="12.75" customHeight="1" x14ac:dyDescent="0.25">
      <c r="A62" s="8">
        <v>1981</v>
      </c>
      <c r="B62" s="99">
        <f t="shared" si="0"/>
        <v>0.35922526693149109</v>
      </c>
      <c r="C62" s="100">
        <v>0.198648451666328</v>
      </c>
      <c r="D62" s="100">
        <v>3.0345860187267804E-2</v>
      </c>
      <c r="E62" s="100">
        <v>4.2666458212421633E-2</v>
      </c>
      <c r="F62" s="100">
        <v>3.6739239644007285E-2</v>
      </c>
      <c r="G62" s="100">
        <v>3.7501689865971591E-2</v>
      </c>
      <c r="H62" s="100">
        <v>1.332356735549477E-2</v>
      </c>
      <c r="I62" s="101"/>
      <c r="J62" s="99">
        <f t="shared" si="1"/>
        <v>0.17567359302824934</v>
      </c>
      <c r="K62" s="100">
        <v>2.9621043690633727E-2</v>
      </c>
      <c r="L62" s="100">
        <v>5.911719607739032E-3</v>
      </c>
      <c r="M62" s="100">
        <v>1.6091765305665983E-2</v>
      </c>
      <c r="N62" s="100">
        <v>1.7059820938010013E-2</v>
      </c>
      <c r="O62" s="100">
        <v>5.1425212500432603E-2</v>
      </c>
      <c r="P62" s="159">
        <v>5.5564030985767981E-2</v>
      </c>
      <c r="Q62" s="159"/>
      <c r="R62" s="159">
        <v>0.17374234276978739</v>
      </c>
      <c r="S62" s="221">
        <v>0.17374234276978739</v>
      </c>
      <c r="T62" s="99"/>
      <c r="U62" s="99">
        <f t="shared" si="2"/>
        <v>0.30854272894877122</v>
      </c>
      <c r="V62" s="100">
        <v>9.6696537867989846E-2</v>
      </c>
      <c r="W62" s="100">
        <v>1.62001164218749E-2</v>
      </c>
      <c r="X62" s="100">
        <v>2.2864052474127924E-2</v>
      </c>
      <c r="Y62" s="100">
        <v>2.5475514037926108E-2</v>
      </c>
      <c r="Z62" s="159">
        <v>6.6090859197526705E-2</v>
      </c>
      <c r="AA62" s="100">
        <v>8.1215648949325731E-2</v>
      </c>
      <c r="AB62" s="159"/>
      <c r="AC62" s="103"/>
      <c r="AD62" s="103"/>
      <c r="AE62" s="103"/>
      <c r="AF62" s="103"/>
      <c r="AG62" s="104"/>
      <c r="AH62" s="106"/>
      <c r="AI62" s="106"/>
      <c r="AJ62" s="106"/>
      <c r="AK62" s="106"/>
      <c r="AL62" s="107"/>
    </row>
    <row r="63" spans="1:38" ht="12.75" customHeight="1" x14ac:dyDescent="0.25">
      <c r="A63" s="8">
        <v>1982</v>
      </c>
      <c r="B63" s="99">
        <f t="shared" si="0"/>
        <v>0.35869362928493648</v>
      </c>
      <c r="C63" s="100">
        <v>0.20807875183709096</v>
      </c>
      <c r="D63" s="100">
        <v>3.1621209688447997E-2</v>
      </c>
      <c r="E63" s="100">
        <v>2.9269691154915359E-2</v>
      </c>
      <c r="F63" s="100">
        <v>3.7649351081031762E-2</v>
      </c>
      <c r="G63" s="100">
        <v>3.7512703044932615E-2</v>
      </c>
      <c r="H63" s="100">
        <v>1.4561922478517808E-2</v>
      </c>
      <c r="I63" s="101"/>
      <c r="J63" s="99">
        <f t="shared" si="1"/>
        <v>0.1620901511223567</v>
      </c>
      <c r="K63" s="100">
        <v>2.6791641655787842E-2</v>
      </c>
      <c r="L63" s="100">
        <v>5.4594115493081736E-3</v>
      </c>
      <c r="M63" s="100">
        <v>1.0782376970408583E-2</v>
      </c>
      <c r="N63" s="100">
        <v>1.857795924198815E-2</v>
      </c>
      <c r="O63" s="100">
        <v>4.6944827641611869E-2</v>
      </c>
      <c r="P63" s="159">
        <v>5.3533934063252089E-2</v>
      </c>
      <c r="Q63" s="159"/>
      <c r="R63" s="159">
        <v>0.16030368816239304</v>
      </c>
      <c r="S63" s="221">
        <v>0.16030368816239304</v>
      </c>
      <c r="T63" s="99"/>
      <c r="U63" s="99">
        <f t="shared" si="2"/>
        <v>0.29573256534643499</v>
      </c>
      <c r="V63" s="100">
        <v>9.1742172278428138E-2</v>
      </c>
      <c r="W63" s="100">
        <v>1.6533361185361448E-2</v>
      </c>
      <c r="X63" s="100">
        <v>1.6164167680013931E-2</v>
      </c>
      <c r="Y63" s="100">
        <v>2.7264714008190149E-2</v>
      </c>
      <c r="Z63" s="159">
        <v>6.1433489669382224E-2</v>
      </c>
      <c r="AA63" s="100">
        <v>8.2594660525059094E-2</v>
      </c>
      <c r="AB63" s="159"/>
      <c r="AC63" s="103"/>
      <c r="AD63" s="103"/>
      <c r="AE63" s="103"/>
      <c r="AF63" s="103"/>
      <c r="AG63" s="104"/>
      <c r="AH63" s="106"/>
      <c r="AI63" s="106"/>
      <c r="AJ63" s="106"/>
      <c r="AK63" s="106"/>
      <c r="AL63" s="107"/>
    </row>
    <row r="64" spans="1:38" ht="12.75" customHeight="1" x14ac:dyDescent="0.25">
      <c r="A64" s="8">
        <v>1983</v>
      </c>
      <c r="B64" s="99">
        <f t="shared" si="0"/>
        <v>0.35166695130179282</v>
      </c>
      <c r="C64" s="100">
        <v>0.19889624371494782</v>
      </c>
      <c r="D64" s="100">
        <v>3.3335013205235416E-2</v>
      </c>
      <c r="E64" s="100">
        <v>3.334162335291236E-2</v>
      </c>
      <c r="F64" s="100">
        <v>3.6643727150117211E-2</v>
      </c>
      <c r="G64" s="100">
        <v>3.4623272700806028E-2</v>
      </c>
      <c r="H64" s="100">
        <v>1.482707117777398E-2</v>
      </c>
      <c r="I64" s="101"/>
      <c r="J64" s="99">
        <f t="shared" si="1"/>
        <v>0.16075511780883495</v>
      </c>
      <c r="K64" s="100">
        <v>2.3163053670307996E-2</v>
      </c>
      <c r="L64" s="100">
        <v>5.0879110222300837E-3</v>
      </c>
      <c r="M64" s="100">
        <v>1.2743820897404685E-2</v>
      </c>
      <c r="N64" s="100">
        <v>1.8703192784122892E-2</v>
      </c>
      <c r="O64" s="100">
        <v>4.5268087264896513E-2</v>
      </c>
      <c r="P64" s="159">
        <v>5.5789052169872788E-2</v>
      </c>
      <c r="Q64" s="159"/>
      <c r="R64" s="159">
        <v>0.15912886065393125</v>
      </c>
      <c r="S64" s="221">
        <v>0.15912886065393125</v>
      </c>
      <c r="T64" s="99"/>
      <c r="U64" s="99">
        <f t="shared" si="2"/>
        <v>0.28706142549173252</v>
      </c>
      <c r="V64" s="100">
        <v>8.0387753859941846E-2</v>
      </c>
      <c r="W64" s="100">
        <v>1.7389689432738675E-2</v>
      </c>
      <c r="X64" s="100">
        <v>1.9797927130829777E-2</v>
      </c>
      <c r="Y64" s="100">
        <v>2.7573923038473322E-2</v>
      </c>
      <c r="Z64" s="159">
        <v>6.1009728003667885E-2</v>
      </c>
      <c r="AA64" s="100">
        <v>8.0902404026080982E-2</v>
      </c>
      <c r="AB64" s="159"/>
      <c r="AC64" s="103"/>
      <c r="AD64" s="103"/>
      <c r="AE64" s="103"/>
      <c r="AF64" s="103"/>
      <c r="AG64" s="104"/>
      <c r="AH64" s="106"/>
      <c r="AI64" s="106"/>
      <c r="AJ64" s="106"/>
      <c r="AK64" s="106"/>
      <c r="AL64" s="107"/>
    </row>
    <row r="65" spans="1:38" ht="12.75" customHeight="1" x14ac:dyDescent="0.25">
      <c r="A65" s="8">
        <v>1984</v>
      </c>
      <c r="B65" s="99">
        <f t="shared" si="0"/>
        <v>0.33858537518649834</v>
      </c>
      <c r="C65" s="100">
        <v>0.18960621479659348</v>
      </c>
      <c r="D65" s="100">
        <v>3.5480552339219276E-2</v>
      </c>
      <c r="E65" s="100">
        <v>3.2168209755689077E-2</v>
      </c>
      <c r="F65" s="100">
        <v>3.3293435632016088E-2</v>
      </c>
      <c r="G65" s="100">
        <v>3.4261065386364475E-2</v>
      </c>
      <c r="H65" s="100">
        <v>1.377589727661593E-2</v>
      </c>
      <c r="I65" s="101"/>
      <c r="J65" s="99">
        <f t="shared" si="1"/>
        <v>0.17045050074664181</v>
      </c>
      <c r="K65" s="100">
        <v>2.3508394674595926E-2</v>
      </c>
      <c r="L65" s="100">
        <v>5.5701716703607249E-3</v>
      </c>
      <c r="M65" s="100">
        <v>1.4842820313840877E-2</v>
      </c>
      <c r="N65" s="100">
        <v>1.9269380002521808E-2</v>
      </c>
      <c r="O65" s="100">
        <v>4.772039661924888E-2</v>
      </c>
      <c r="P65" s="159">
        <v>5.9539337466073608E-2</v>
      </c>
      <c r="Q65" s="159"/>
      <c r="R65" s="159">
        <v>0.16904827624305382</v>
      </c>
      <c r="S65" s="221">
        <v>0.16904827624305382</v>
      </c>
      <c r="T65" s="99"/>
      <c r="U65" s="99">
        <f t="shared" si="2"/>
        <v>0.28648205757435968</v>
      </c>
      <c r="V65" s="100">
        <v>7.4232269019205668E-2</v>
      </c>
      <c r="W65" s="100">
        <v>1.7735056476995172E-2</v>
      </c>
      <c r="X65" s="100">
        <v>2.2288157474837006E-2</v>
      </c>
      <c r="Y65" s="100">
        <v>2.6828617227322327E-2</v>
      </c>
      <c r="Z65" s="159">
        <v>6.2430781141406176E-2</v>
      </c>
      <c r="AA65" s="100">
        <v>8.2967176234593321E-2</v>
      </c>
      <c r="AB65" s="159"/>
      <c r="AC65" s="103"/>
      <c r="AD65" s="103"/>
      <c r="AE65" s="103"/>
      <c r="AF65" s="103"/>
      <c r="AG65" s="104"/>
      <c r="AH65" s="106"/>
      <c r="AI65" s="106"/>
      <c r="AJ65" s="106"/>
      <c r="AK65" s="106"/>
      <c r="AL65" s="107"/>
    </row>
    <row r="66" spans="1:38" ht="12.75" customHeight="1" x14ac:dyDescent="0.25">
      <c r="A66" s="8">
        <v>1985</v>
      </c>
      <c r="B66" s="99">
        <f t="shared" si="0"/>
        <v>0.35763564128340225</v>
      </c>
      <c r="C66" s="100">
        <v>0.20506562307040013</v>
      </c>
      <c r="D66" s="100">
        <v>3.9127515896188229E-2</v>
      </c>
      <c r="E66" s="100">
        <v>3.0321942685235595E-2</v>
      </c>
      <c r="F66" s="100">
        <v>3.4424978848706912E-2</v>
      </c>
      <c r="G66" s="100">
        <v>3.4372203303882784E-2</v>
      </c>
      <c r="H66" s="100">
        <v>1.432337747898854E-2</v>
      </c>
      <c r="I66" s="101"/>
      <c r="J66" s="99">
        <f t="shared" si="1"/>
        <v>0.17241479860814524</v>
      </c>
      <c r="K66" s="100">
        <v>2.4107709071933839E-2</v>
      </c>
      <c r="L66" s="100">
        <v>4.5525544492759883E-3</v>
      </c>
      <c r="M66" s="100">
        <v>1.3435043099156304E-2</v>
      </c>
      <c r="N66" s="100">
        <v>1.9186765859515311E-2</v>
      </c>
      <c r="O66" s="100">
        <v>4.8288971603383878E-2</v>
      </c>
      <c r="P66" s="159">
        <v>6.2843754524879905E-2</v>
      </c>
      <c r="Q66" s="159"/>
      <c r="R66" s="159">
        <v>0.17120218531512746</v>
      </c>
      <c r="S66" s="221">
        <v>0.17120218531512746</v>
      </c>
      <c r="T66" s="99"/>
      <c r="U66" s="99">
        <f t="shared" si="2"/>
        <v>0.28858023651757458</v>
      </c>
      <c r="V66" s="100">
        <v>7.5941246395133027E-2</v>
      </c>
      <c r="W66" s="100">
        <v>1.7083630310870325E-2</v>
      </c>
      <c r="X66" s="100">
        <v>2.1064517187920406E-2</v>
      </c>
      <c r="Y66" s="100">
        <v>2.7243400161711572E-2</v>
      </c>
      <c r="Z66" s="159">
        <v>6.2991318910368813E-2</v>
      </c>
      <c r="AA66" s="100">
        <v>8.42561235515705E-2</v>
      </c>
      <c r="AB66" s="159"/>
      <c r="AC66" s="103"/>
      <c r="AD66" s="103"/>
      <c r="AE66" s="103"/>
      <c r="AF66" s="103"/>
      <c r="AG66" s="104"/>
      <c r="AH66" s="106"/>
      <c r="AI66" s="106"/>
      <c r="AJ66" s="106"/>
      <c r="AK66" s="106"/>
      <c r="AL66" s="107"/>
    </row>
    <row r="67" spans="1:38" ht="12.75" customHeight="1" x14ac:dyDescent="0.25">
      <c r="A67" s="8">
        <v>1986</v>
      </c>
      <c r="B67" s="99">
        <f t="shared" si="0"/>
        <v>0.39959560314712395</v>
      </c>
      <c r="C67" s="100">
        <v>0.23487075840260713</v>
      </c>
      <c r="D67" s="100">
        <v>4.4440140472839257E-2</v>
      </c>
      <c r="E67" s="100">
        <v>3.3958288260906973E-2</v>
      </c>
      <c r="F67" s="100">
        <v>3.6387720122771069E-2</v>
      </c>
      <c r="G67" s="100">
        <v>3.3863503077076487E-2</v>
      </c>
      <c r="H67" s="100">
        <v>1.607519281092306E-2</v>
      </c>
      <c r="I67" s="101"/>
      <c r="J67" s="99">
        <f t="shared" si="1"/>
        <v>0.17103696920723083</v>
      </c>
      <c r="K67" s="100">
        <v>2.2527551535668516E-2</v>
      </c>
      <c r="L67" s="100">
        <v>4.4629700321597845E-3</v>
      </c>
      <c r="M67" s="100">
        <v>1.4177773809236275E-2</v>
      </c>
      <c r="N67" s="100">
        <v>1.9757005211637195E-2</v>
      </c>
      <c r="O67" s="100">
        <v>4.7381569723446357E-2</v>
      </c>
      <c r="P67" s="159">
        <v>6.27300988950827E-2</v>
      </c>
      <c r="Q67" s="159"/>
      <c r="R67" s="159">
        <v>0.16955280170427181</v>
      </c>
      <c r="S67" s="221">
        <v>0.16955280170427181</v>
      </c>
      <c r="T67" s="99"/>
      <c r="U67" s="99">
        <f t="shared" si="2"/>
        <v>0.28721531560488611</v>
      </c>
      <c r="V67" s="100">
        <v>7.1927896828183652E-2</v>
      </c>
      <c r="W67" s="100">
        <v>1.6962990388923148E-2</v>
      </c>
      <c r="X67" s="100">
        <v>2.2682054777744567E-2</v>
      </c>
      <c r="Y67" s="100">
        <v>2.7965300638087224E-2</v>
      </c>
      <c r="Z67" s="159">
        <v>6.1647353319602888E-2</v>
      </c>
      <c r="AA67" s="100">
        <v>8.6029719652344613E-2</v>
      </c>
      <c r="AB67" s="159"/>
      <c r="AC67" s="108"/>
      <c r="AD67" s="103"/>
      <c r="AE67" s="103"/>
      <c r="AF67" s="103"/>
      <c r="AG67" s="104"/>
      <c r="AH67" s="106"/>
      <c r="AI67" s="106"/>
      <c r="AJ67" s="106"/>
      <c r="AK67" s="106"/>
      <c r="AL67" s="107"/>
    </row>
    <row r="68" spans="1:38" ht="12.75" customHeight="1" x14ac:dyDescent="0.25">
      <c r="A68" s="8">
        <v>1987</v>
      </c>
      <c r="B68" s="99">
        <f t="shared" si="0"/>
        <v>0.39331736346740398</v>
      </c>
      <c r="C68" s="100">
        <v>0.22703236548111458</v>
      </c>
      <c r="D68" s="100">
        <v>4.734782156999548E-2</v>
      </c>
      <c r="E68" s="100">
        <v>3.3400524711213873E-2</v>
      </c>
      <c r="F68" s="100">
        <v>3.4283734555686354E-2</v>
      </c>
      <c r="G68" s="100">
        <v>3.6132121440267263E-2</v>
      </c>
      <c r="H68" s="100">
        <v>1.5120795709126422E-2</v>
      </c>
      <c r="I68" s="101"/>
      <c r="J68" s="99">
        <f t="shared" si="1"/>
        <v>0.17474177077096448</v>
      </c>
      <c r="K68" s="100">
        <v>2.3250868102913796E-2</v>
      </c>
      <c r="L68" s="100">
        <v>5.5350651382735441E-3</v>
      </c>
      <c r="M68" s="100">
        <v>1.7204392927028102E-2</v>
      </c>
      <c r="N68" s="100">
        <v>1.983773783332576E-2</v>
      </c>
      <c r="O68" s="100">
        <v>4.573301095763653E-2</v>
      </c>
      <c r="P68" s="159">
        <v>6.3180695811786744E-2</v>
      </c>
      <c r="Q68" s="159"/>
      <c r="R68" s="159">
        <v>0.17340275359435686</v>
      </c>
      <c r="S68" s="221">
        <v>0.17340275359435686</v>
      </c>
      <c r="T68" s="99"/>
      <c r="U68" s="99">
        <f t="shared" si="2"/>
        <v>0.29172143075078377</v>
      </c>
      <c r="V68" s="100">
        <v>7.4212919996102369E-2</v>
      </c>
      <c r="W68" s="100">
        <v>1.696353533222416E-2</v>
      </c>
      <c r="X68" s="100">
        <v>2.6718061622176274E-2</v>
      </c>
      <c r="Y68" s="100">
        <v>2.8987798105499112E-2</v>
      </c>
      <c r="Z68" s="159">
        <v>5.8863102891432123E-2</v>
      </c>
      <c r="AA68" s="100">
        <v>8.5976012803349738E-2</v>
      </c>
      <c r="AB68" s="159"/>
      <c r="AC68" s="103"/>
      <c r="AD68" s="103"/>
      <c r="AE68" s="103"/>
      <c r="AF68" s="103"/>
      <c r="AG68" s="104"/>
      <c r="AH68" s="106"/>
      <c r="AI68" s="106"/>
      <c r="AJ68" s="106"/>
      <c r="AK68" s="106"/>
      <c r="AL68" s="107"/>
    </row>
    <row r="69" spans="1:38" ht="12.75" customHeight="1" x14ac:dyDescent="0.25">
      <c r="A69" s="8">
        <v>1988</v>
      </c>
      <c r="B69" s="99">
        <f t="shared" si="0"/>
        <v>0.35787559410577335</v>
      </c>
      <c r="C69" s="100">
        <v>0.20135952415482972</v>
      </c>
      <c r="D69" s="100">
        <v>4.0687093760986767E-2</v>
      </c>
      <c r="E69" s="100">
        <v>3.3366698744517066E-2</v>
      </c>
      <c r="F69" s="100">
        <v>3.2791048708124389E-2</v>
      </c>
      <c r="G69" s="100">
        <v>3.6320763523319435E-2</v>
      </c>
      <c r="H69" s="100">
        <v>1.3350465213995974E-2</v>
      </c>
      <c r="I69" s="101"/>
      <c r="J69" s="99">
        <f t="shared" si="1"/>
        <v>0.17480591108100627</v>
      </c>
      <c r="K69" s="100">
        <v>2.164436899056886E-2</v>
      </c>
      <c r="L69" s="100">
        <v>6.0187050836402684E-3</v>
      </c>
      <c r="M69" s="100">
        <v>1.7482595867493293E-2</v>
      </c>
      <c r="N69" s="100">
        <v>1.8576128538029441E-2</v>
      </c>
      <c r="O69" s="100">
        <v>4.5210271661909621E-2</v>
      </c>
      <c r="P69" s="159">
        <v>6.5873840939364783E-2</v>
      </c>
      <c r="Q69" s="159"/>
      <c r="R69" s="159">
        <v>0.17238116642201193</v>
      </c>
      <c r="S69" s="221">
        <v>0.17238116642201193</v>
      </c>
      <c r="T69" s="99"/>
      <c r="U69" s="99">
        <f t="shared" si="2"/>
        <v>0.29066805146664187</v>
      </c>
      <c r="V69" s="100">
        <v>6.9464084845152235E-2</v>
      </c>
      <c r="W69" s="100">
        <v>1.6329488244519953E-2</v>
      </c>
      <c r="X69" s="100">
        <v>2.692861789901245E-2</v>
      </c>
      <c r="Y69" s="100">
        <v>2.909871780860436E-2</v>
      </c>
      <c r="Z69" s="159">
        <v>5.8478038303978491E-2</v>
      </c>
      <c r="AA69" s="100">
        <v>9.0369104365374389E-2</v>
      </c>
      <c r="AB69" s="159"/>
      <c r="AC69" s="103"/>
      <c r="AD69" s="103"/>
      <c r="AE69" s="103"/>
      <c r="AF69" s="103"/>
      <c r="AG69" s="104"/>
      <c r="AH69" s="106"/>
      <c r="AI69" s="106"/>
      <c r="AJ69" s="106"/>
      <c r="AK69" s="106"/>
      <c r="AL69" s="107"/>
    </row>
    <row r="70" spans="1:38" ht="12.75" customHeight="1" x14ac:dyDescent="0.25">
      <c r="A70" s="8">
        <v>1989</v>
      </c>
      <c r="B70" s="99">
        <f t="shared" si="0"/>
        <v>0.36761583876663845</v>
      </c>
      <c r="C70" s="100">
        <v>0.20423433158029813</v>
      </c>
      <c r="D70" s="100">
        <v>4.3441937674448629E-2</v>
      </c>
      <c r="E70" s="100">
        <v>3.2706481529453928E-2</v>
      </c>
      <c r="F70" s="100">
        <v>3.5406759146795981E-2</v>
      </c>
      <c r="G70" s="100">
        <v>3.7854384007657969E-2</v>
      </c>
      <c r="H70" s="100">
        <v>1.3971944827983862E-2</v>
      </c>
      <c r="I70" s="101"/>
      <c r="J70" s="99">
        <f t="shared" si="1"/>
        <v>0.17588861653645649</v>
      </c>
      <c r="K70" s="100">
        <v>2.3263036316959942E-2</v>
      </c>
      <c r="L70" s="100">
        <v>7.1441513931286621E-3</v>
      </c>
      <c r="M70" s="100">
        <v>1.6066654754348791E-2</v>
      </c>
      <c r="N70" s="100">
        <v>1.8945604122475902E-2</v>
      </c>
      <c r="O70" s="100">
        <v>4.5241424804612324E-2</v>
      </c>
      <c r="P70" s="159">
        <v>6.5227745144930876E-2</v>
      </c>
      <c r="Q70" s="159"/>
      <c r="R70" s="159">
        <v>0.17244484555637021</v>
      </c>
      <c r="S70" s="221">
        <v>0.17244484555637021</v>
      </c>
      <c r="T70" s="99"/>
      <c r="U70" s="99">
        <f t="shared" si="2"/>
        <v>0.29491603951772738</v>
      </c>
      <c r="V70" s="100">
        <v>7.4788424348138219E-2</v>
      </c>
      <c r="W70" s="100">
        <v>1.7196392201622092E-2</v>
      </c>
      <c r="X70" s="100">
        <v>2.5225540426943811E-2</v>
      </c>
      <c r="Y70" s="100">
        <v>2.9951720541124442E-2</v>
      </c>
      <c r="Z70" s="159">
        <v>5.9034538758556535E-2</v>
      </c>
      <c r="AA70" s="100">
        <v>8.8719423241342327E-2</v>
      </c>
      <c r="AB70" s="159"/>
      <c r="AC70" s="103"/>
      <c r="AD70" s="103"/>
      <c r="AE70" s="103"/>
      <c r="AF70" s="103"/>
      <c r="AG70" s="104"/>
      <c r="AH70" s="106"/>
      <c r="AI70" s="106"/>
      <c r="AJ70" s="106"/>
      <c r="AK70" s="106"/>
      <c r="AL70" s="107"/>
    </row>
    <row r="71" spans="1:38" ht="12.75" customHeight="1" x14ac:dyDescent="0.25">
      <c r="A71" s="8">
        <v>1990</v>
      </c>
      <c r="B71" s="99">
        <f t="shared" si="0"/>
        <v>0.36114421715151762</v>
      </c>
      <c r="C71" s="100">
        <v>0.19956064874174756</v>
      </c>
      <c r="D71" s="100">
        <v>4.1970990321566287E-2</v>
      </c>
      <c r="E71" s="100">
        <v>2.9368491437559045E-2</v>
      </c>
      <c r="F71" s="100">
        <v>3.5963204881468397E-2</v>
      </c>
      <c r="G71" s="100">
        <v>4.009149849846376E-2</v>
      </c>
      <c r="H71" s="100">
        <v>1.4189383270712522E-2</v>
      </c>
      <c r="I71" s="101"/>
      <c r="J71" s="99">
        <f t="shared" si="1"/>
        <v>0.175356261940533</v>
      </c>
      <c r="K71" s="100">
        <v>2.2510425668389511E-2</v>
      </c>
      <c r="L71" s="100">
        <v>7.5154350248992788E-3</v>
      </c>
      <c r="M71" s="100">
        <v>1.4094158340806321E-2</v>
      </c>
      <c r="N71" s="100">
        <v>1.8513258605934127E-2</v>
      </c>
      <c r="O71" s="100">
        <v>4.509835093373183E-2</v>
      </c>
      <c r="P71" s="159">
        <v>6.762463336677195E-2</v>
      </c>
      <c r="Q71" s="159"/>
      <c r="R71" s="159">
        <v>0.17169609569580405</v>
      </c>
      <c r="S71" s="221">
        <v>0.17169609569580405</v>
      </c>
      <c r="T71" s="99"/>
      <c r="U71" s="99">
        <f t="shared" si="2"/>
        <v>0.29588512417201202</v>
      </c>
      <c r="V71" s="100">
        <v>7.50178587091445E-2</v>
      </c>
      <c r="W71" s="100">
        <v>1.7906776253556207E-2</v>
      </c>
      <c r="X71" s="100">
        <v>2.2295900952572209E-2</v>
      </c>
      <c r="Y71" s="100">
        <v>3.0126677916589944E-2</v>
      </c>
      <c r="Z71" s="159">
        <v>6.0025202362757893E-2</v>
      </c>
      <c r="AA71" s="100">
        <v>9.0512707977391249E-2</v>
      </c>
      <c r="AB71" s="159"/>
      <c r="AC71" s="103"/>
      <c r="AD71" s="103"/>
      <c r="AE71" s="103"/>
      <c r="AF71" s="103"/>
      <c r="AG71" s="104"/>
      <c r="AH71" s="106"/>
      <c r="AI71" s="106"/>
      <c r="AJ71" s="106"/>
      <c r="AK71" s="106"/>
      <c r="AL71" s="107"/>
    </row>
    <row r="72" spans="1:38" ht="12.75" customHeight="1" x14ac:dyDescent="0.25">
      <c r="A72" s="8">
        <v>1991</v>
      </c>
      <c r="B72" s="99">
        <f t="shared" si="0"/>
        <v>0.36665283665137671</v>
      </c>
      <c r="C72" s="100">
        <v>0.19458636454181039</v>
      </c>
      <c r="D72" s="100">
        <v>4.2209541264849236E-2</v>
      </c>
      <c r="E72" s="100">
        <v>3.1586274306184485E-2</v>
      </c>
      <c r="F72" s="100">
        <v>4.1194529692266162E-2</v>
      </c>
      <c r="G72" s="100">
        <v>3.9934455337466195E-2</v>
      </c>
      <c r="H72" s="100">
        <v>1.7141671508800221E-2</v>
      </c>
      <c r="I72" s="101"/>
      <c r="J72" s="99">
        <f t="shared" si="1"/>
        <v>0.16969472276531936</v>
      </c>
      <c r="K72" s="100">
        <v>1.9717211480134125E-2</v>
      </c>
      <c r="L72" s="100">
        <v>6.6666319403396518E-3</v>
      </c>
      <c r="M72" s="100">
        <v>1.2058325992061185E-2</v>
      </c>
      <c r="N72" s="100">
        <v>1.8391538960527413E-2</v>
      </c>
      <c r="O72" s="100">
        <v>4.4949578453345865E-2</v>
      </c>
      <c r="P72" s="159">
        <v>6.7911435938911108E-2</v>
      </c>
      <c r="Q72" s="159"/>
      <c r="R72" s="159">
        <v>0.16569949867834097</v>
      </c>
      <c r="S72" s="221">
        <v>0.16569949867834097</v>
      </c>
      <c r="T72" s="99"/>
      <c r="U72" s="99">
        <f t="shared" si="2"/>
        <v>0.29144801402396725</v>
      </c>
      <c r="V72" s="100">
        <v>7.1574004691355816E-2</v>
      </c>
      <c r="W72" s="100">
        <v>1.7668097698544608E-2</v>
      </c>
      <c r="X72" s="100">
        <v>1.9562451852334361E-2</v>
      </c>
      <c r="Y72" s="100">
        <v>3.0932649419841824E-2</v>
      </c>
      <c r="Z72" s="159">
        <v>6.1789788181611245E-2</v>
      </c>
      <c r="AA72" s="100">
        <v>8.9921022180279406E-2</v>
      </c>
      <c r="AB72" s="159"/>
      <c r="AC72" s="103"/>
      <c r="AD72" s="103"/>
      <c r="AE72" s="103"/>
      <c r="AF72" s="103"/>
      <c r="AG72" s="104"/>
      <c r="AH72" s="106"/>
      <c r="AI72" s="106"/>
      <c r="AJ72" s="106"/>
      <c r="AK72" s="106"/>
      <c r="AL72" s="107"/>
    </row>
    <row r="73" spans="1:38" ht="12.75" customHeight="1" x14ac:dyDescent="0.25">
      <c r="A73" s="8">
        <v>1992</v>
      </c>
      <c r="B73" s="99">
        <f t="shared" si="0"/>
        <v>0.37635856572737747</v>
      </c>
      <c r="C73" s="100">
        <v>0.19961834893882474</v>
      </c>
      <c r="D73" s="100">
        <v>4.3878105022583609E-2</v>
      </c>
      <c r="E73" s="100">
        <v>3.4251956481745199E-2</v>
      </c>
      <c r="F73" s="100">
        <v>4.1321526972991303E-2</v>
      </c>
      <c r="G73" s="100">
        <v>3.9774761793160612E-2</v>
      </c>
      <c r="H73" s="100">
        <v>1.7513866518071991E-2</v>
      </c>
      <c r="I73" s="101"/>
      <c r="J73" s="99">
        <f t="shared" si="1"/>
        <v>0.15828051494735232</v>
      </c>
      <c r="K73" s="100">
        <v>1.6834501842531924E-2</v>
      </c>
      <c r="L73" s="100">
        <v>6.0961018041547606E-3</v>
      </c>
      <c r="M73" s="100">
        <v>1.1910390785461709E-2</v>
      </c>
      <c r="N73" s="100">
        <v>1.723729598955466E-2</v>
      </c>
      <c r="O73" s="100">
        <v>4.2740250562772406E-2</v>
      </c>
      <c r="P73" s="159">
        <v>6.3461973962876866E-2</v>
      </c>
      <c r="Q73" s="159"/>
      <c r="R73" s="159">
        <v>0.1526634124138618</v>
      </c>
      <c r="S73" s="221">
        <v>0.1526634124138618</v>
      </c>
      <c r="T73" s="99"/>
      <c r="U73" s="99">
        <f t="shared" si="2"/>
        <v>0.28605325530591308</v>
      </c>
      <c r="V73" s="100">
        <v>6.6731114773961833E-2</v>
      </c>
      <c r="W73" s="100">
        <v>1.7452080556689734E-2</v>
      </c>
      <c r="X73" s="100">
        <v>1.9779013739540951E-2</v>
      </c>
      <c r="Y73" s="100">
        <v>3.0178838422264206E-2</v>
      </c>
      <c r="Z73" s="159">
        <v>6.1912048544801326E-2</v>
      </c>
      <c r="AA73" s="100">
        <v>9.0000159268655011E-2</v>
      </c>
      <c r="AB73" s="159"/>
      <c r="AC73" s="103"/>
      <c r="AD73" s="103"/>
      <c r="AE73" s="103"/>
      <c r="AF73" s="103"/>
      <c r="AG73" s="104"/>
      <c r="AH73" s="106"/>
      <c r="AI73" s="106"/>
      <c r="AJ73" s="106"/>
      <c r="AK73" s="106"/>
      <c r="AL73" s="107"/>
    </row>
    <row r="74" spans="1:38" ht="12.75" customHeight="1" x14ac:dyDescent="0.25">
      <c r="A74" s="8">
        <v>1993</v>
      </c>
      <c r="B74" s="99">
        <f t="shared" si="0"/>
        <v>0.40761793481913711</v>
      </c>
      <c r="C74" s="100">
        <v>0.22341165185697881</v>
      </c>
      <c r="D74" s="100">
        <v>4.6145074063732784E-2</v>
      </c>
      <c r="E74" s="100">
        <v>3.9562800708230726E-2</v>
      </c>
      <c r="F74" s="100">
        <v>4.1612633414817711E-2</v>
      </c>
      <c r="G74" s="100">
        <v>3.833206844109574E-2</v>
      </c>
      <c r="H74" s="100">
        <v>1.8553706334281356E-2</v>
      </c>
      <c r="I74" s="101"/>
      <c r="J74" s="99">
        <f t="shared" si="1"/>
        <v>0.15803699138418076</v>
      </c>
      <c r="K74" s="100">
        <v>1.6013533219012645E-2</v>
      </c>
      <c r="L74" s="100">
        <v>5.9063498701028274E-3</v>
      </c>
      <c r="M74" s="100">
        <v>1.3363577603183385E-2</v>
      </c>
      <c r="N74" s="100">
        <v>1.6053838122958519E-2</v>
      </c>
      <c r="O74" s="100">
        <v>4.170488066353599E-2</v>
      </c>
      <c r="P74" s="159">
        <v>6.4994811905387403E-2</v>
      </c>
      <c r="Q74" s="159"/>
      <c r="R74" s="159">
        <v>0.1521743045267451</v>
      </c>
      <c r="S74" s="221">
        <v>0.1521743045267451</v>
      </c>
      <c r="T74" s="99"/>
      <c r="U74" s="99">
        <f t="shared" si="2"/>
        <v>0.28528313121893822</v>
      </c>
      <c r="V74" s="100">
        <v>6.6072981669324821E-2</v>
      </c>
      <c r="W74" s="100">
        <v>1.7476311916640775E-2</v>
      </c>
      <c r="X74" s="100">
        <v>2.2431948824754487E-2</v>
      </c>
      <c r="Y74" s="100">
        <v>2.9248182814824206E-2</v>
      </c>
      <c r="Z74" s="159">
        <v>6.1443580537073036E-2</v>
      </c>
      <c r="AA74" s="100">
        <v>8.8610125456320937E-2</v>
      </c>
      <c r="AB74" s="159"/>
      <c r="AC74" s="103"/>
      <c r="AD74" s="103"/>
      <c r="AE74" s="103"/>
      <c r="AF74" s="103"/>
      <c r="AG74" s="104"/>
      <c r="AH74" s="106"/>
      <c r="AI74" s="106"/>
      <c r="AJ74" s="106"/>
      <c r="AK74" s="106"/>
      <c r="AL74" s="107"/>
    </row>
    <row r="75" spans="1:38" ht="12.75" customHeight="1" x14ac:dyDescent="0.25">
      <c r="A75" s="8">
        <v>1994</v>
      </c>
      <c r="B75" s="99">
        <f t="shared" si="0"/>
        <v>0.41430603645399511</v>
      </c>
      <c r="C75" s="100">
        <v>0.22315008287772337</v>
      </c>
      <c r="D75" s="100">
        <v>4.273854753514135E-2</v>
      </c>
      <c r="E75" s="100">
        <v>4.117416975853519E-2</v>
      </c>
      <c r="F75" s="100">
        <v>4.2078090191523178E-2</v>
      </c>
      <c r="G75" s="100">
        <v>4.0335523308773505E-2</v>
      </c>
      <c r="H75" s="100">
        <v>2.4829622782298579E-2</v>
      </c>
      <c r="I75" s="101"/>
      <c r="J75" s="99">
        <f t="shared" si="1"/>
        <v>0.16070827576596775</v>
      </c>
      <c r="K75" s="100">
        <v>1.6607073347527212E-2</v>
      </c>
      <c r="L75" s="100">
        <v>6.1420015698374301E-3</v>
      </c>
      <c r="M75" s="100">
        <v>1.4468476349985179E-2</v>
      </c>
      <c r="N75" s="100">
        <v>1.6086521091769491E-2</v>
      </c>
      <c r="O75" s="100">
        <v>4.35647529271697E-2</v>
      </c>
      <c r="P75" s="159">
        <v>6.3839450479678747E-2</v>
      </c>
      <c r="Q75" s="159"/>
      <c r="R75" s="159">
        <v>0.154183121444532</v>
      </c>
      <c r="S75" s="221">
        <v>0.154183121444532</v>
      </c>
      <c r="T75" s="99"/>
      <c r="U75" s="99">
        <f t="shared" si="2"/>
        <v>0.28909105538915075</v>
      </c>
      <c r="V75" s="100">
        <v>6.6626571716403807E-2</v>
      </c>
      <c r="W75" s="100">
        <v>1.7752852888304201E-2</v>
      </c>
      <c r="X75" s="100">
        <v>2.3764580888139045E-2</v>
      </c>
      <c r="Y75" s="100">
        <v>2.934773949140234E-2</v>
      </c>
      <c r="Z75" s="159">
        <v>6.43496828871441E-2</v>
      </c>
      <c r="AA75" s="100">
        <v>8.7249627517757236E-2</v>
      </c>
      <c r="AB75" s="159"/>
      <c r="AC75" s="103"/>
      <c r="AD75" s="103"/>
      <c r="AE75" s="103"/>
      <c r="AF75" s="103"/>
      <c r="AG75" s="104"/>
      <c r="AH75" s="106"/>
      <c r="AI75" s="106"/>
      <c r="AJ75" s="106"/>
      <c r="AK75" s="106"/>
      <c r="AL75" s="107"/>
    </row>
    <row r="76" spans="1:38" ht="12.75" customHeight="1" x14ac:dyDescent="0.25">
      <c r="A76" s="8">
        <v>1995</v>
      </c>
      <c r="B76" s="99">
        <f t="shared" si="0"/>
        <v>0.41637372585104204</v>
      </c>
      <c r="C76" s="100">
        <v>0.22789969402708907</v>
      </c>
      <c r="D76" s="100">
        <v>4.3095071472452597E-2</v>
      </c>
      <c r="E76" s="100">
        <v>4.3477001623304055E-2</v>
      </c>
      <c r="F76" s="100">
        <v>3.9894335430579277E-2</v>
      </c>
      <c r="G76" s="100">
        <v>3.8127309099855802E-2</v>
      </c>
      <c r="H76" s="100">
        <v>2.3880314197761269E-2</v>
      </c>
      <c r="I76" s="101"/>
      <c r="J76" s="99">
        <f t="shared" si="1"/>
        <v>0.15946494674207395</v>
      </c>
      <c r="K76" s="100">
        <v>1.6552624324879268E-2</v>
      </c>
      <c r="L76" s="100">
        <v>6.0403986625893313E-3</v>
      </c>
      <c r="M76" s="100">
        <v>1.5172486992911677E-2</v>
      </c>
      <c r="N76" s="100">
        <v>1.5166892360709484E-2</v>
      </c>
      <c r="O76" s="100">
        <v>4.2239392621288854E-2</v>
      </c>
      <c r="P76" s="159">
        <v>6.4293151779695357E-2</v>
      </c>
      <c r="Q76" s="159"/>
      <c r="R76" s="159">
        <v>0.15059787406179537</v>
      </c>
      <c r="S76" s="221">
        <v>0.15059787406179537</v>
      </c>
      <c r="T76" s="99"/>
      <c r="U76" s="99">
        <f t="shared" si="2"/>
        <v>0.28866051559792749</v>
      </c>
      <c r="V76" s="100">
        <v>6.6978544665180426E-2</v>
      </c>
      <c r="W76" s="100">
        <v>1.7927344701436122E-2</v>
      </c>
      <c r="X76" s="100">
        <v>2.5402124517690031E-2</v>
      </c>
      <c r="Y76" s="100">
        <v>2.8149867563754021E-2</v>
      </c>
      <c r="Z76" s="159">
        <v>6.3278826497579474E-2</v>
      </c>
      <c r="AA76" s="100">
        <v>8.6923807652287424E-2</v>
      </c>
      <c r="AB76" s="159"/>
      <c r="AC76" s="103"/>
      <c r="AD76" s="103"/>
      <c r="AE76" s="103"/>
      <c r="AF76" s="103"/>
      <c r="AG76" s="104"/>
      <c r="AH76" s="106"/>
      <c r="AI76" s="106"/>
      <c r="AJ76" s="106"/>
      <c r="AK76" s="106"/>
      <c r="AL76" s="107"/>
    </row>
    <row r="77" spans="1:38" ht="12.75" customHeight="1" x14ac:dyDescent="0.25">
      <c r="A77" s="8">
        <v>1996</v>
      </c>
      <c r="B77" s="99">
        <f t="shared" si="0"/>
        <v>0.43256704059945406</v>
      </c>
      <c r="C77" s="100">
        <v>0.24702011836930793</v>
      </c>
      <c r="D77" s="100">
        <v>4.4350230266131774E-2</v>
      </c>
      <c r="E77" s="100">
        <v>4.2331011422380091E-2</v>
      </c>
      <c r="F77" s="100">
        <v>3.7850411080444325E-2</v>
      </c>
      <c r="G77" s="100">
        <v>3.7933123392506519E-2</v>
      </c>
      <c r="H77" s="100">
        <v>2.3082146068683335E-2</v>
      </c>
      <c r="I77" s="101"/>
      <c r="J77" s="99">
        <f t="shared" si="1"/>
        <v>0.16049546896684191</v>
      </c>
      <c r="K77" s="100">
        <v>1.7309061600138932E-2</v>
      </c>
      <c r="L77" s="100">
        <v>5.988475231304447E-3</v>
      </c>
      <c r="M77" s="100">
        <v>1.5229987877849823E-2</v>
      </c>
      <c r="N77" s="100">
        <v>1.4753796492869582E-2</v>
      </c>
      <c r="O77" s="100">
        <v>4.2411099635532794E-2</v>
      </c>
      <c r="P77" s="159">
        <v>6.4803048129146348E-2</v>
      </c>
      <c r="Q77" s="159"/>
      <c r="R77" s="159">
        <v>0.15017054988032139</v>
      </c>
      <c r="S77" s="221">
        <v>0.15017054988032139</v>
      </c>
      <c r="T77" s="99"/>
      <c r="U77" s="99">
        <f t="shared" si="2"/>
        <v>0.29049115020311012</v>
      </c>
      <c r="V77" s="100">
        <v>6.9256765263503134E-2</v>
      </c>
      <c r="W77" s="100">
        <v>1.7981376931373104E-2</v>
      </c>
      <c r="X77" s="100">
        <v>2.6310429812476666E-2</v>
      </c>
      <c r="Y77" s="100">
        <v>2.7979423117583429E-2</v>
      </c>
      <c r="Z77" s="159">
        <v>6.314759048774235E-2</v>
      </c>
      <c r="AA77" s="100">
        <v>8.5815564590431465E-2</v>
      </c>
      <c r="AB77" s="159"/>
      <c r="AC77" s="103"/>
      <c r="AD77" s="103"/>
      <c r="AE77" s="103"/>
      <c r="AF77" s="103"/>
      <c r="AG77" s="104"/>
      <c r="AH77" s="106"/>
      <c r="AI77" s="106"/>
      <c r="AJ77" s="106"/>
      <c r="AK77" s="106"/>
      <c r="AL77" s="107"/>
    </row>
    <row r="78" spans="1:38" ht="12.75" customHeight="1" x14ac:dyDescent="0.25">
      <c r="A78" s="8">
        <v>1997</v>
      </c>
      <c r="B78" s="99">
        <f t="shared" si="0"/>
        <v>0.44099000877494315</v>
      </c>
      <c r="C78" s="100">
        <v>0.25626001626348094</v>
      </c>
      <c r="D78" s="100">
        <v>4.5121515369468825E-2</v>
      </c>
      <c r="E78" s="100">
        <v>4.2346926401331128E-2</v>
      </c>
      <c r="F78" s="100">
        <v>3.7459279806584922E-2</v>
      </c>
      <c r="G78" s="100">
        <v>3.7441221704930888E-2</v>
      </c>
      <c r="H78" s="100">
        <v>2.236104922914647E-2</v>
      </c>
      <c r="I78" s="101"/>
      <c r="J78" s="99">
        <f t="shared" si="1"/>
        <v>0.16153096271751835</v>
      </c>
      <c r="K78" s="100">
        <v>1.8127478885197421E-2</v>
      </c>
      <c r="L78" s="100">
        <v>5.997094176998295E-3</v>
      </c>
      <c r="M78" s="100">
        <v>1.4778509789701631E-2</v>
      </c>
      <c r="N78" s="100">
        <v>1.4326752948985451E-2</v>
      </c>
      <c r="O78" s="100">
        <v>4.2429338107534853E-2</v>
      </c>
      <c r="P78" s="159">
        <v>6.587178880910069E-2</v>
      </c>
      <c r="Q78" s="159"/>
      <c r="R78" s="159">
        <v>0.15045530188389497</v>
      </c>
      <c r="S78" s="221">
        <v>0.15045530188389497</v>
      </c>
      <c r="T78" s="99"/>
      <c r="U78" s="99">
        <f t="shared" si="2"/>
        <v>0.2908136915504157</v>
      </c>
      <c r="V78" s="100">
        <v>7.1655119809744372E-2</v>
      </c>
      <c r="W78" s="100">
        <v>1.7724188228332154E-2</v>
      </c>
      <c r="X78" s="100">
        <v>2.5964134844247803E-2</v>
      </c>
      <c r="Y78" s="100">
        <v>2.7570387751634267E-2</v>
      </c>
      <c r="Z78" s="159">
        <v>6.2507079635311796E-2</v>
      </c>
      <c r="AA78" s="100">
        <v>8.539278128114533E-2</v>
      </c>
      <c r="AB78" s="159"/>
      <c r="AC78" s="103"/>
      <c r="AD78" s="103"/>
      <c r="AE78" s="103"/>
      <c r="AF78" s="103"/>
      <c r="AG78" s="104"/>
      <c r="AH78" s="106"/>
      <c r="AI78" s="106"/>
      <c r="AJ78" s="106"/>
      <c r="AK78" s="106"/>
      <c r="AL78" s="107"/>
    </row>
    <row r="79" spans="1:38" ht="12.75" customHeight="1" x14ac:dyDescent="0.25">
      <c r="A79" s="98">
        <v>1998</v>
      </c>
      <c r="B79" s="99">
        <f t="shared" si="0"/>
        <v>0.46069785332897933</v>
      </c>
      <c r="C79" s="100">
        <v>0.27353308312481345</v>
      </c>
      <c r="D79" s="100">
        <v>4.8433014911166514E-2</v>
      </c>
      <c r="E79" s="100">
        <v>3.9999785046849146E-2</v>
      </c>
      <c r="F79" s="100">
        <v>3.7088567154694413E-2</v>
      </c>
      <c r="G79" s="100">
        <v>3.8925114444476779E-2</v>
      </c>
      <c r="H79" s="100">
        <v>2.2718288646979036E-2</v>
      </c>
      <c r="I79" s="101"/>
      <c r="J79" s="99">
        <f t="shared" si="1"/>
        <v>0.16225191224563312</v>
      </c>
      <c r="K79" s="100">
        <v>1.6980532645385977E-2</v>
      </c>
      <c r="L79" s="100">
        <v>6.3516651723016741E-3</v>
      </c>
      <c r="M79" s="100">
        <v>1.3727815894627512E-2</v>
      </c>
      <c r="N79" s="100">
        <v>1.3816725207847037E-2</v>
      </c>
      <c r="O79" s="100">
        <v>4.4316806647121801E-2</v>
      </c>
      <c r="P79" s="159">
        <v>6.7058366678349135E-2</v>
      </c>
      <c r="Q79" s="159"/>
      <c r="R79" s="159">
        <v>0.15107536052691209</v>
      </c>
      <c r="S79" s="221">
        <v>0.15107536052691209</v>
      </c>
      <c r="T79" s="99"/>
      <c r="U79" s="99">
        <f t="shared" si="2"/>
        <v>0.29073247570766692</v>
      </c>
      <c r="V79" s="100">
        <v>7.2951716129019892E-2</v>
      </c>
      <c r="W79" s="100">
        <v>1.823216618920134E-2</v>
      </c>
      <c r="X79" s="100">
        <v>2.4095692328030018E-2</v>
      </c>
      <c r="Y79" s="100">
        <v>2.6608625769096336E-2</v>
      </c>
      <c r="Z79" s="159">
        <v>6.3634679738951039E-2</v>
      </c>
      <c r="AA79" s="100">
        <v>8.5209595553368322E-2</v>
      </c>
      <c r="AB79" s="159"/>
      <c r="AC79" s="103"/>
      <c r="AD79" s="103"/>
      <c r="AE79" s="103"/>
      <c r="AF79" s="103"/>
      <c r="AG79" s="104"/>
      <c r="AH79" s="106"/>
      <c r="AI79" s="106"/>
      <c r="AJ79" s="106"/>
      <c r="AK79" s="106"/>
      <c r="AL79" s="107"/>
    </row>
    <row r="80" spans="1:38" ht="12.75" customHeight="1" x14ac:dyDescent="0.25">
      <c r="A80" s="8">
        <v>1999</v>
      </c>
      <c r="B80" s="99">
        <f t="shared" si="0"/>
        <v>0.46399442126598367</v>
      </c>
      <c r="C80" s="100">
        <v>0.27621794690704349</v>
      </c>
      <c r="D80" s="100">
        <v>4.9988635070192598E-2</v>
      </c>
      <c r="E80" s="100">
        <v>4.0576826287513405E-2</v>
      </c>
      <c r="F80" s="100">
        <v>3.6393301725786323E-2</v>
      </c>
      <c r="G80" s="100">
        <v>3.8060013961218955E-2</v>
      </c>
      <c r="H80" s="100">
        <v>2.2757697314228952E-2</v>
      </c>
      <c r="I80" s="101"/>
      <c r="J80" s="99">
        <f t="shared" si="1"/>
        <v>0.16443822074738984</v>
      </c>
      <c r="K80" s="100">
        <v>1.7652021526887145E-2</v>
      </c>
      <c r="L80" s="100">
        <v>5.744272762597361E-3</v>
      </c>
      <c r="M80" s="100">
        <v>1.4021191939792094E-2</v>
      </c>
      <c r="N80" s="100">
        <v>1.4043990875995541E-2</v>
      </c>
      <c r="O80" s="100">
        <v>4.5162082621240503E-2</v>
      </c>
      <c r="P80" s="159">
        <v>6.7814661020877187E-2</v>
      </c>
      <c r="Q80" s="159"/>
      <c r="R80" s="159">
        <v>0.15336556566746137</v>
      </c>
      <c r="S80" s="221">
        <v>0.15336556566746137</v>
      </c>
      <c r="T80" s="99"/>
      <c r="U80" s="99">
        <f t="shared" si="2"/>
        <v>0.28885051738458867</v>
      </c>
      <c r="V80" s="100">
        <v>7.2422284691894406E-2</v>
      </c>
      <c r="W80" s="100">
        <v>1.7717479018601968E-2</v>
      </c>
      <c r="X80" s="100">
        <v>2.4001837568566133E-2</v>
      </c>
      <c r="Y80" s="100">
        <v>2.6479614132653959E-2</v>
      </c>
      <c r="Z80" s="159">
        <v>6.2502277950632554E-2</v>
      </c>
      <c r="AA80" s="100">
        <v>8.572702402223964E-2</v>
      </c>
      <c r="AB80" s="159"/>
      <c r="AC80" s="103"/>
      <c r="AD80" s="103"/>
      <c r="AE80" s="103"/>
      <c r="AF80" s="103"/>
      <c r="AG80" s="104"/>
      <c r="AH80" s="106"/>
      <c r="AI80" s="106"/>
      <c r="AJ80" s="106"/>
      <c r="AK80" s="106"/>
      <c r="AL80" s="107"/>
    </row>
    <row r="81" spans="1:38" ht="12.75" customHeight="1" x14ac:dyDescent="0.25">
      <c r="A81" s="8">
        <v>2000</v>
      </c>
      <c r="B81" s="99">
        <f t="shared" si="0"/>
        <v>0.47398800935344632</v>
      </c>
      <c r="C81" s="100">
        <v>0.28742855939745882</v>
      </c>
      <c r="D81" s="100">
        <v>5.3380854001364601E-2</v>
      </c>
      <c r="E81" s="100">
        <v>3.7288511533988822E-2</v>
      </c>
      <c r="F81" s="100">
        <v>3.4968506201478337E-2</v>
      </c>
      <c r="G81" s="100">
        <v>3.7730885894636905E-2</v>
      </c>
      <c r="H81" s="100">
        <v>2.3190692324518831E-2</v>
      </c>
      <c r="I81" s="101"/>
      <c r="J81" s="99">
        <f t="shared" si="1"/>
        <v>0.16699054953300446</v>
      </c>
      <c r="K81" s="100">
        <v>1.7879306615434548E-2</v>
      </c>
      <c r="L81" s="100">
        <v>5.7159251718264673E-3</v>
      </c>
      <c r="M81" s="100">
        <v>1.4028443434323312E-2</v>
      </c>
      <c r="N81" s="100">
        <v>1.4060852828070925E-2</v>
      </c>
      <c r="O81" s="100">
        <v>4.5339115224831285E-2</v>
      </c>
      <c r="P81" s="159">
        <v>6.9966906258517925E-2</v>
      </c>
      <c r="Q81" s="159"/>
      <c r="R81" s="159">
        <v>0.15627388555838564</v>
      </c>
      <c r="S81" s="221">
        <v>0.15627388555838564</v>
      </c>
      <c r="T81" s="99"/>
      <c r="U81" s="99">
        <f t="shared" si="2"/>
        <v>0.29040462848722104</v>
      </c>
      <c r="V81" s="100">
        <v>7.428500663372764E-2</v>
      </c>
      <c r="W81" s="100">
        <v>1.7918712633609783E-2</v>
      </c>
      <c r="X81" s="100">
        <v>2.3794054029573235E-2</v>
      </c>
      <c r="Y81" s="100">
        <v>2.6114380312131275E-2</v>
      </c>
      <c r="Z81" s="159">
        <v>6.3610748575556195E-2</v>
      </c>
      <c r="AA81" s="100">
        <v>8.4681726302622856E-2</v>
      </c>
      <c r="AB81" s="159"/>
      <c r="AC81" s="103"/>
      <c r="AD81" s="103"/>
      <c r="AE81" s="103"/>
      <c r="AF81" s="103"/>
      <c r="AG81" s="104"/>
      <c r="AH81" s="106"/>
      <c r="AI81" s="106"/>
      <c r="AJ81" s="106"/>
      <c r="AK81" s="106"/>
      <c r="AL81" s="107"/>
    </row>
    <row r="82" spans="1:38" ht="12.75" customHeight="1" x14ac:dyDescent="0.25">
      <c r="A82" s="8">
        <v>2001</v>
      </c>
      <c r="B82" s="99">
        <f t="shared" si="0"/>
        <v>0.44816678978226326</v>
      </c>
      <c r="C82" s="100">
        <v>0.26951771185277729</v>
      </c>
      <c r="D82" s="100">
        <v>5.2172451590822538E-2</v>
      </c>
      <c r="E82" s="100">
        <v>2.6957639729039459E-2</v>
      </c>
      <c r="F82" s="100">
        <v>3.773908629590448E-2</v>
      </c>
      <c r="G82" s="100">
        <v>3.8213671997050128E-2</v>
      </c>
      <c r="H82" s="100">
        <v>2.3566228316669394E-2</v>
      </c>
      <c r="I82" s="101"/>
      <c r="J82" s="99">
        <f t="shared" si="1"/>
        <v>0.1544870250092118</v>
      </c>
      <c r="K82" s="100">
        <v>1.6059443849239071E-2</v>
      </c>
      <c r="L82" s="100">
        <v>5.7786556030961691E-3</v>
      </c>
      <c r="M82" s="100">
        <v>1.0120311992336409E-2</v>
      </c>
      <c r="N82" s="100">
        <v>1.4141734145835022E-2</v>
      </c>
      <c r="O82" s="100">
        <v>4.315078300403976E-2</v>
      </c>
      <c r="P82" s="159">
        <v>6.5236096414665393E-2</v>
      </c>
      <c r="Q82" s="159"/>
      <c r="R82" s="159">
        <v>0.14419175147568647</v>
      </c>
      <c r="S82" s="221">
        <v>0.14419175147568647</v>
      </c>
      <c r="T82" s="99"/>
      <c r="U82" s="99">
        <f t="shared" si="2"/>
        <v>0.28532059256533299</v>
      </c>
      <c r="V82" s="100">
        <v>7.6502343471209711E-2</v>
      </c>
      <c r="W82" s="100">
        <v>1.8371924867534795E-2</v>
      </c>
      <c r="X82" s="100">
        <v>1.7453138990286918E-2</v>
      </c>
      <c r="Y82" s="100">
        <v>2.6552757106505991E-2</v>
      </c>
      <c r="Z82" s="159">
        <v>6.1708297232724564E-2</v>
      </c>
      <c r="AA82" s="100">
        <v>8.4732130897071017E-2</v>
      </c>
      <c r="AB82" s="159"/>
      <c r="AC82" s="103"/>
      <c r="AD82" s="103"/>
      <c r="AE82" s="103"/>
      <c r="AF82" s="103"/>
      <c r="AG82" s="104"/>
      <c r="AH82" s="106"/>
      <c r="AI82" s="106"/>
      <c r="AJ82" s="106"/>
      <c r="AK82" s="106"/>
      <c r="AL82" s="107"/>
    </row>
    <row r="83" spans="1:38" ht="12.75" customHeight="1" x14ac:dyDescent="0.25">
      <c r="A83" s="8">
        <v>2002</v>
      </c>
      <c r="B83" s="99">
        <f t="shared" si="0"/>
        <v>0.40022167999760938</v>
      </c>
      <c r="C83" s="100">
        <v>0.22969141555302069</v>
      </c>
      <c r="D83" s="100">
        <v>4.44735352008633E-2</v>
      </c>
      <c r="E83" s="100">
        <v>2.3414273297364209E-2</v>
      </c>
      <c r="F83" s="100">
        <v>3.9812624123929767E-2</v>
      </c>
      <c r="G83" s="100">
        <v>3.8652689759253914E-2</v>
      </c>
      <c r="H83" s="100">
        <v>2.4177142063177517E-2</v>
      </c>
      <c r="I83" s="101"/>
      <c r="J83" s="99">
        <f t="shared" si="1"/>
        <v>0.14145814304492144</v>
      </c>
      <c r="K83" s="100">
        <v>9.7796747071616855E-3</v>
      </c>
      <c r="L83" s="100">
        <v>4.3153053234005244E-3</v>
      </c>
      <c r="M83" s="100">
        <v>8.848455408300572E-3</v>
      </c>
      <c r="N83" s="100">
        <v>1.4200379279227215E-2</v>
      </c>
      <c r="O83" s="100">
        <v>4.1120689158370582E-2</v>
      </c>
      <c r="P83" s="159">
        <v>6.3193639168460866E-2</v>
      </c>
      <c r="Q83" s="159"/>
      <c r="R83" s="159">
        <v>0.1294453705780583</v>
      </c>
      <c r="S83" s="221">
        <v>0.1294453705780583</v>
      </c>
      <c r="T83" s="99"/>
      <c r="U83" s="99">
        <f t="shared" si="2"/>
        <v>0.26518054721026341</v>
      </c>
      <c r="V83" s="100">
        <v>6.0768241365782807E-2</v>
      </c>
      <c r="W83" s="100">
        <v>1.6543259952753579E-2</v>
      </c>
      <c r="X83" s="100">
        <v>1.6356501214631523E-2</v>
      </c>
      <c r="Y83" s="100">
        <v>2.7802606852463999E-2</v>
      </c>
      <c r="Z83" s="159">
        <v>6.0971306273731367E-2</v>
      </c>
      <c r="AA83" s="100">
        <v>8.273863155090011E-2</v>
      </c>
      <c r="AB83" s="159"/>
      <c r="AC83" s="103"/>
      <c r="AD83" s="103"/>
      <c r="AE83" s="103"/>
      <c r="AF83" s="103"/>
      <c r="AG83" s="104"/>
      <c r="AH83" s="106"/>
      <c r="AI83" s="106"/>
      <c r="AJ83" s="106"/>
      <c r="AK83" s="106"/>
      <c r="AL83" s="107"/>
    </row>
    <row r="84" spans="1:38" ht="12.75" customHeight="1" x14ac:dyDescent="0.25">
      <c r="A84" s="8">
        <v>2003</v>
      </c>
      <c r="B84" s="99">
        <f t="shared" si="0"/>
        <v>0.38076933433733623</v>
      </c>
      <c r="C84" s="100">
        <v>0.20503902984042655</v>
      </c>
      <c r="D84" s="100">
        <v>4.3042523307329474E-2</v>
      </c>
      <c r="E84" s="100">
        <v>3.1312081960513966E-2</v>
      </c>
      <c r="F84" s="100">
        <v>4.1187603756603221E-2</v>
      </c>
      <c r="G84" s="100">
        <v>3.6898746907938908E-2</v>
      </c>
      <c r="H84" s="100">
        <v>2.3289348564524061E-2</v>
      </c>
      <c r="I84" s="101"/>
      <c r="J84" s="99">
        <f t="shared" si="1"/>
        <v>0.1395169438437863</v>
      </c>
      <c r="K84" s="100">
        <v>7.8496288568311746E-3</v>
      </c>
      <c r="L84" s="100">
        <v>4.0848618958449568E-3</v>
      </c>
      <c r="M84" s="100">
        <v>1.0473900891193233E-2</v>
      </c>
      <c r="N84" s="100">
        <v>1.3703269094601764E-2</v>
      </c>
      <c r="O84" s="100">
        <v>3.9170499418876854E-2</v>
      </c>
      <c r="P84" s="159">
        <v>6.4234783686438313E-2</v>
      </c>
      <c r="Q84" s="159"/>
      <c r="R84" s="159">
        <v>0.12605428656325351</v>
      </c>
      <c r="S84" s="221">
        <v>0.12605428656325351</v>
      </c>
      <c r="T84" s="99"/>
      <c r="U84" s="99">
        <f t="shared" si="2"/>
        <v>0.25955172901172446</v>
      </c>
      <c r="V84" s="100">
        <v>5.4017805714393644E-2</v>
      </c>
      <c r="W84" s="100">
        <v>1.6066793657466095E-2</v>
      </c>
      <c r="X84" s="100">
        <v>2.0170796835660736E-2</v>
      </c>
      <c r="Y84" s="100">
        <v>2.7893093149805467E-2</v>
      </c>
      <c r="Z84" s="159">
        <v>6.0087684652422729E-2</v>
      </c>
      <c r="AA84" s="100">
        <v>8.1315555001975806E-2</v>
      </c>
      <c r="AB84" s="159"/>
      <c r="AC84" s="103"/>
      <c r="AD84" s="103"/>
      <c r="AE84" s="103"/>
      <c r="AF84" s="103"/>
      <c r="AG84" s="104"/>
      <c r="AH84" s="106"/>
      <c r="AI84" s="106"/>
      <c r="AJ84" s="106"/>
      <c r="AK84" s="106"/>
      <c r="AL84" s="107"/>
    </row>
    <row r="85" spans="1:38" ht="12.75" customHeight="1" x14ac:dyDescent="0.25">
      <c r="A85" s="8">
        <v>2004</v>
      </c>
      <c r="B85" s="99">
        <f t="shared" si="0"/>
        <v>0.38335731536561907</v>
      </c>
      <c r="C85" s="100">
        <v>0.19906462907226533</v>
      </c>
      <c r="D85" s="100">
        <v>4.5775319818942561E-2</v>
      </c>
      <c r="E85" s="100">
        <v>3.8404523046268485E-2</v>
      </c>
      <c r="F85" s="100">
        <v>4.0526070112569867E-2</v>
      </c>
      <c r="G85" s="100">
        <v>3.7624396597979386E-2</v>
      </c>
      <c r="H85" s="100">
        <v>2.1962376717593431E-2</v>
      </c>
      <c r="I85" s="101"/>
      <c r="J85" s="99">
        <f t="shared" si="1"/>
        <v>0.14307125529105127</v>
      </c>
      <c r="K85" s="100">
        <v>7.3240461284196671E-3</v>
      </c>
      <c r="L85" s="100">
        <v>3.8589831441435693E-3</v>
      </c>
      <c r="M85" s="100">
        <v>1.2393400462417792E-2</v>
      </c>
      <c r="N85" s="100">
        <v>1.3383092497994173E-2</v>
      </c>
      <c r="O85" s="100">
        <v>3.9872887282054216E-2</v>
      </c>
      <c r="P85" s="159">
        <v>6.6238845776021849E-2</v>
      </c>
      <c r="Q85" s="159"/>
      <c r="R85" s="159">
        <v>0.12927191971594157</v>
      </c>
      <c r="S85" s="221">
        <v>0.12927191971594157</v>
      </c>
      <c r="T85" s="99"/>
      <c r="U85" s="99">
        <f t="shared" si="2"/>
        <v>0.25928466401445899</v>
      </c>
      <c r="V85" s="100">
        <v>4.9593367686759982E-2</v>
      </c>
      <c r="W85" s="100">
        <v>1.5759413921328597E-2</v>
      </c>
      <c r="X85" s="100">
        <v>2.3898750930292163E-2</v>
      </c>
      <c r="Y85" s="100">
        <v>2.7336918119415382E-2</v>
      </c>
      <c r="Z85" s="159">
        <v>6.1276853159608541E-2</v>
      </c>
      <c r="AA85" s="100">
        <v>8.14193601970543E-2</v>
      </c>
      <c r="AB85" s="159"/>
      <c r="AC85" s="103"/>
      <c r="AD85" s="103"/>
      <c r="AE85" s="103"/>
      <c r="AF85" s="103"/>
      <c r="AG85" s="104"/>
      <c r="AH85" s="106"/>
      <c r="AI85" s="106"/>
      <c r="AJ85" s="106"/>
      <c r="AK85" s="106"/>
      <c r="AL85" s="107"/>
    </row>
    <row r="86" spans="1:38" ht="12.75" customHeight="1" x14ac:dyDescent="0.25">
      <c r="A86" s="8">
        <v>2005</v>
      </c>
      <c r="B86" s="99">
        <f t="shared" si="0"/>
        <v>0.41016864406332143</v>
      </c>
      <c r="C86" s="100">
        <v>0.21729079655519457</v>
      </c>
      <c r="D86" s="100">
        <v>4.8383492335740776E-2</v>
      </c>
      <c r="E86" s="100">
        <v>4.7653204099595815E-2</v>
      </c>
      <c r="F86" s="100">
        <v>3.973405556943773E-2</v>
      </c>
      <c r="G86" s="100">
        <v>3.6781659381652593E-2</v>
      </c>
      <c r="H86" s="100">
        <v>2.032543612169992E-2</v>
      </c>
      <c r="I86" s="101"/>
      <c r="J86" s="99">
        <f t="shared" si="1"/>
        <v>0.14934988187839571</v>
      </c>
      <c r="K86" s="100">
        <v>8.0917340404798362E-3</v>
      </c>
      <c r="L86" s="100">
        <v>4.1943209708111577E-3</v>
      </c>
      <c r="M86" s="100">
        <v>1.6113417600396703E-2</v>
      </c>
      <c r="N86" s="100">
        <v>1.3690470840655666E-2</v>
      </c>
      <c r="O86" s="100">
        <v>4.0695851581464063E-2</v>
      </c>
      <c r="P86" s="159">
        <v>6.6564086844588283E-2</v>
      </c>
      <c r="Q86" s="159"/>
      <c r="R86" s="159">
        <v>0.13441577138489835</v>
      </c>
      <c r="S86" s="221">
        <v>0.13441577138489835</v>
      </c>
      <c r="T86" s="99"/>
      <c r="U86" s="99">
        <f t="shared" si="2"/>
        <v>0.26902763271093777</v>
      </c>
      <c r="V86" s="100">
        <v>5.1693798132403296E-2</v>
      </c>
      <c r="W86" s="100">
        <v>1.6020812603941472E-2</v>
      </c>
      <c r="X86" s="100">
        <v>3.0720370590972785E-2</v>
      </c>
      <c r="Y86" s="100">
        <v>2.786513884892472E-2</v>
      </c>
      <c r="Z86" s="159">
        <v>6.1969152611437463E-2</v>
      </c>
      <c r="AA86" s="100">
        <v>8.0758359923258069E-2</v>
      </c>
      <c r="AB86" s="159"/>
      <c r="AC86" s="103"/>
      <c r="AD86" s="103"/>
      <c r="AE86" s="103"/>
      <c r="AF86" s="103"/>
      <c r="AG86" s="104"/>
      <c r="AH86" s="106"/>
      <c r="AI86" s="106"/>
      <c r="AJ86" s="106"/>
      <c r="AK86" s="106"/>
      <c r="AL86" s="107"/>
    </row>
    <row r="87" spans="1:38" ht="12.75" customHeight="1" x14ac:dyDescent="0.25">
      <c r="A87" s="8">
        <v>2006</v>
      </c>
      <c r="B87" s="99">
        <f t="shared" si="0"/>
        <v>0.42136459160218331</v>
      </c>
      <c r="C87" s="100">
        <v>0.22551062843771402</v>
      </c>
      <c r="D87" s="100">
        <v>4.89592524112612E-2</v>
      </c>
      <c r="E87" s="100">
        <v>5.1183943204367137E-2</v>
      </c>
      <c r="F87" s="100">
        <v>3.9722096017743007E-2</v>
      </c>
      <c r="G87" s="100">
        <v>3.6380709953440074E-2</v>
      </c>
      <c r="H87" s="100">
        <v>1.9607961577657883E-2</v>
      </c>
      <c r="I87" s="101"/>
      <c r="J87" s="99">
        <f t="shared" si="1"/>
        <v>0.15186122146793729</v>
      </c>
      <c r="K87" s="100">
        <v>8.6550460150198599E-3</v>
      </c>
      <c r="L87" s="100">
        <v>4.7510227441725653E-3</v>
      </c>
      <c r="M87" s="100">
        <v>1.7127729241127806E-2</v>
      </c>
      <c r="N87" s="100">
        <v>1.3858183681963725E-2</v>
      </c>
      <c r="O87" s="100">
        <v>4.2111991031414879E-2</v>
      </c>
      <c r="P87" s="159">
        <v>6.5357248754238442E-2</v>
      </c>
      <c r="Q87" s="159"/>
      <c r="R87" s="159">
        <v>0.13702366337135194</v>
      </c>
      <c r="S87" s="221">
        <v>0.13702366337135194</v>
      </c>
      <c r="T87" s="99"/>
      <c r="U87" s="99">
        <f t="shared" si="2"/>
        <v>0.27117611829667115</v>
      </c>
      <c r="V87" s="100">
        <v>5.3846188739939106E-2</v>
      </c>
      <c r="W87" s="100">
        <v>1.6546912232799981E-2</v>
      </c>
      <c r="X87" s="100">
        <v>3.2894506415942867E-2</v>
      </c>
      <c r="Y87" s="100">
        <v>2.7777946536061877E-2</v>
      </c>
      <c r="Z87" s="159">
        <v>6.0240530833638652E-2</v>
      </c>
      <c r="AA87" s="100">
        <v>7.9870033538288657E-2</v>
      </c>
      <c r="AB87" s="159"/>
      <c r="AC87" s="103"/>
      <c r="AD87" s="103"/>
      <c r="AE87" s="103"/>
      <c r="AF87" s="103"/>
      <c r="AG87" s="104"/>
      <c r="AH87" s="106"/>
      <c r="AI87" s="106"/>
      <c r="AJ87" s="106"/>
      <c r="AK87" s="106"/>
      <c r="AL87" s="107"/>
    </row>
    <row r="88" spans="1:38" ht="12.75" customHeight="1" x14ac:dyDescent="0.25">
      <c r="A88" s="8">
        <v>2007</v>
      </c>
      <c r="B88" s="99">
        <f t="shared" si="0"/>
        <v>0.4437537374493668</v>
      </c>
      <c r="C88" s="100">
        <v>0.2474632324322901</v>
      </c>
      <c r="D88" s="100">
        <v>5.3976029311534932E-2</v>
      </c>
      <c r="E88" s="100">
        <v>4.4517973802072869E-2</v>
      </c>
      <c r="F88" s="100">
        <v>4.085414644511394E-2</v>
      </c>
      <c r="G88" s="100">
        <v>3.641699966725119E-2</v>
      </c>
      <c r="H88" s="100">
        <v>2.0525355791103803E-2</v>
      </c>
      <c r="I88" s="101"/>
      <c r="J88" s="99">
        <f t="shared" si="1"/>
        <v>0.15333959715122197</v>
      </c>
      <c r="K88" s="100">
        <v>1.0157005287391704E-2</v>
      </c>
      <c r="L88" s="100">
        <v>4.6405644955473183E-3</v>
      </c>
      <c r="M88" s="100">
        <v>1.6391734316247446E-2</v>
      </c>
      <c r="N88" s="100">
        <v>1.5264168645510513E-2</v>
      </c>
      <c r="O88" s="100">
        <v>4.3096703695544629E-2</v>
      </c>
      <c r="P88" s="159">
        <v>6.3789420710980385E-2</v>
      </c>
      <c r="Q88" s="159"/>
      <c r="R88" s="159">
        <v>0.13834612844630087</v>
      </c>
      <c r="S88" s="221">
        <v>0.13834612844630087</v>
      </c>
      <c r="T88" s="99"/>
      <c r="U88" s="99">
        <f t="shared" si="2"/>
        <v>0.27471268511309188</v>
      </c>
      <c r="V88" s="100">
        <v>5.7390998516628496E-2</v>
      </c>
      <c r="W88" s="100">
        <v>1.6546303916864465E-2</v>
      </c>
      <c r="X88" s="100">
        <v>3.0150891913339143E-2</v>
      </c>
      <c r="Y88" s="100">
        <v>2.9210047279309339E-2</v>
      </c>
      <c r="Z88" s="159">
        <v>6.0305332879820227E-2</v>
      </c>
      <c r="AA88" s="100">
        <v>8.1109110607130233E-2</v>
      </c>
      <c r="AB88" s="159"/>
      <c r="AC88" s="103"/>
      <c r="AD88" s="103"/>
      <c r="AE88" s="103"/>
      <c r="AF88" s="103"/>
      <c r="AG88" s="104"/>
      <c r="AH88" s="106"/>
      <c r="AI88" s="106"/>
      <c r="AJ88" s="106"/>
      <c r="AK88" s="106"/>
      <c r="AL88" s="107"/>
    </row>
    <row r="89" spans="1:38" ht="12.75" customHeight="1" x14ac:dyDescent="0.25">
      <c r="A89" s="8">
        <v>2008</v>
      </c>
      <c r="B89" s="99">
        <f t="shared" si="0"/>
        <v>0.42425979379733697</v>
      </c>
      <c r="C89" s="100">
        <v>0.23728518510614355</v>
      </c>
      <c r="D89" s="100">
        <v>5.4900798796641961E-2</v>
      </c>
      <c r="E89" s="100">
        <v>2.9787342491058778E-2</v>
      </c>
      <c r="F89" s="100">
        <v>4.2751416760067294E-2</v>
      </c>
      <c r="G89" s="100">
        <v>3.7909789543783282E-2</v>
      </c>
      <c r="H89" s="100">
        <v>2.1625261099642131E-2</v>
      </c>
      <c r="I89" s="101"/>
      <c r="J89" s="99">
        <f t="shared" si="1"/>
        <v>0.1417160633046296</v>
      </c>
      <c r="K89" s="100">
        <v>9.3690180653545844E-3</v>
      </c>
      <c r="L89" s="100">
        <v>4.9444983021827071E-3</v>
      </c>
      <c r="M89" s="100">
        <v>1.0636355322199084E-2</v>
      </c>
      <c r="N89" s="100">
        <v>1.4574231362370828E-2</v>
      </c>
      <c r="O89" s="100">
        <v>4.1285946810454631E-2</v>
      </c>
      <c r="P89" s="159">
        <v>6.0906013442067787E-2</v>
      </c>
      <c r="Q89" s="159"/>
      <c r="R89" s="159">
        <v>0.1230785813136631</v>
      </c>
      <c r="S89" s="221">
        <v>0.1230785813136631</v>
      </c>
      <c r="T89" s="99"/>
      <c r="U89" s="99">
        <f t="shared" si="2"/>
        <v>0.26554824963514856</v>
      </c>
      <c r="V89" s="100">
        <v>5.9649174888897732E-2</v>
      </c>
      <c r="W89" s="100">
        <v>1.695178709564208E-2</v>
      </c>
      <c r="X89" s="100">
        <v>1.9402022994809445E-2</v>
      </c>
      <c r="Y89" s="100">
        <v>2.877420449971101E-2</v>
      </c>
      <c r="Z89" s="159">
        <v>6.0367116404078165E-2</v>
      </c>
      <c r="AA89" s="100">
        <v>8.0403943752010112E-2</v>
      </c>
      <c r="AB89" s="159"/>
      <c r="AC89" s="103"/>
      <c r="AD89" s="103"/>
      <c r="AE89" s="103"/>
      <c r="AF89" s="103"/>
      <c r="AG89" s="104"/>
      <c r="AH89" s="106"/>
      <c r="AI89" s="106"/>
      <c r="AJ89" s="106"/>
      <c r="AK89" s="106"/>
      <c r="AL89" s="107"/>
    </row>
    <row r="90" spans="1:38" ht="12.75" customHeight="1" x14ac:dyDescent="0.25">
      <c r="A90" s="8">
        <v>2009</v>
      </c>
      <c r="B90" s="99">
        <f t="shared" si="0"/>
        <v>0.36005577381556081</v>
      </c>
      <c r="C90" s="100">
        <v>0.17834359556902643</v>
      </c>
      <c r="D90" s="100">
        <v>4.7789712307209575E-2</v>
      </c>
      <c r="E90" s="100">
        <v>2.641137300119463E-2</v>
      </c>
      <c r="F90" s="100">
        <v>4.8379758368452611E-2</v>
      </c>
      <c r="G90" s="100">
        <v>3.6706287633465236E-2</v>
      </c>
      <c r="H90" s="100">
        <v>2.2425046936212324E-2</v>
      </c>
      <c r="I90" s="101"/>
      <c r="J90" s="99">
        <f t="shared" si="1"/>
        <v>0.12500445357585083</v>
      </c>
      <c r="K90" s="100">
        <v>5.615972034896566E-3</v>
      </c>
      <c r="L90" s="100">
        <v>3.1296515608286693E-3</v>
      </c>
      <c r="M90" s="100">
        <v>7.7724069889058061E-3</v>
      </c>
      <c r="N90" s="100">
        <v>1.4446750545877183E-2</v>
      </c>
      <c r="O90" s="100">
        <v>3.8078913133016486E-2</v>
      </c>
      <c r="P90" s="159">
        <v>5.5960759312326101E-2</v>
      </c>
      <c r="Q90" s="159"/>
      <c r="R90" s="159">
        <v>0.10590807614636071</v>
      </c>
      <c r="S90" s="221">
        <v>0.10590807614636071</v>
      </c>
      <c r="T90" s="99"/>
      <c r="U90" s="99">
        <f t="shared" si="2"/>
        <v>0.24345316510886233</v>
      </c>
      <c r="V90" s="100">
        <v>4.6022610104049025E-2</v>
      </c>
      <c r="W90" s="100">
        <v>1.47394163595196E-2</v>
      </c>
      <c r="X90" s="100">
        <v>1.5380273068497922E-2</v>
      </c>
      <c r="Y90" s="100">
        <v>3.0753653560279554E-2</v>
      </c>
      <c r="Z90" s="159">
        <v>5.8091504653280675E-2</v>
      </c>
      <c r="AA90" s="100">
        <v>7.8465707363235535E-2</v>
      </c>
      <c r="AB90" s="159"/>
      <c r="AC90" s="103"/>
      <c r="AD90" s="103"/>
      <c r="AE90" s="103"/>
      <c r="AF90" s="103"/>
      <c r="AG90" s="104"/>
      <c r="AH90" s="106"/>
      <c r="AI90" s="106"/>
      <c r="AJ90" s="106"/>
      <c r="AK90" s="106"/>
      <c r="AL90" s="107"/>
    </row>
    <row r="91" spans="1:38" ht="12.75" customHeight="1" x14ac:dyDescent="0.25">
      <c r="A91" s="8">
        <v>2010</v>
      </c>
      <c r="B91" s="99">
        <f t="shared" si="0"/>
        <v>0.35365948563824012</v>
      </c>
      <c r="C91" s="100">
        <v>0.17580129690239985</v>
      </c>
      <c r="D91" s="100">
        <v>4.4045867837747006E-2</v>
      </c>
      <c r="E91" s="100">
        <v>3.4131884253416095E-2</v>
      </c>
      <c r="F91" s="100">
        <v>4.513645513586529E-2</v>
      </c>
      <c r="G91" s="100">
        <v>3.4091850426047829E-2</v>
      </c>
      <c r="H91" s="100">
        <v>2.0452131082764034E-2</v>
      </c>
      <c r="I91" s="101"/>
      <c r="J91" s="99">
        <f t="shared" si="1"/>
        <v>0.12344334197880751</v>
      </c>
      <c r="K91" s="100">
        <v>5.7772057361155718E-3</v>
      </c>
      <c r="L91" s="100">
        <v>2.7262294976139242E-3</v>
      </c>
      <c r="M91" s="100">
        <v>9.0558419515565144E-3</v>
      </c>
      <c r="N91" s="100">
        <v>1.3033516985172144E-2</v>
      </c>
      <c r="O91" s="100">
        <v>3.7751054231810265E-2</v>
      </c>
      <c r="P91" s="159">
        <v>5.509949357653908E-2</v>
      </c>
      <c r="Q91" s="159"/>
      <c r="R91" s="159">
        <v>8.8627643173987719E-2</v>
      </c>
      <c r="S91" s="221">
        <v>8.8627643173987719E-2</v>
      </c>
      <c r="T91" s="99"/>
      <c r="U91" s="99">
        <f t="shared" si="2"/>
        <v>0.24593314351610002</v>
      </c>
      <c r="V91" s="100">
        <v>4.7404943585587091E-2</v>
      </c>
      <c r="W91" s="100">
        <v>1.446270869396222E-2</v>
      </c>
      <c r="X91" s="100">
        <v>1.8512585146381402E-2</v>
      </c>
      <c r="Y91" s="100">
        <v>2.9051690621437101E-2</v>
      </c>
      <c r="Z91" s="159">
        <v>5.8651945117317965E-2</v>
      </c>
      <c r="AA91" s="100">
        <v>7.7849270351414229E-2</v>
      </c>
      <c r="AB91" s="159"/>
      <c r="AC91" s="103"/>
      <c r="AD91" s="103"/>
      <c r="AE91" s="103"/>
      <c r="AF91" s="103"/>
      <c r="AG91" s="104"/>
      <c r="AH91" s="106"/>
      <c r="AI91" s="106"/>
      <c r="AJ91" s="106"/>
      <c r="AK91" s="106"/>
      <c r="AL91" s="107"/>
    </row>
    <row r="92" spans="1:38" ht="12.75" customHeight="1" x14ac:dyDescent="0.25">
      <c r="A92" s="8">
        <v>2011</v>
      </c>
      <c r="B92" s="99">
        <f t="shared" si="0"/>
        <v>0.37796787149554739</v>
      </c>
      <c r="C92" s="100">
        <v>0.20199179717002252</v>
      </c>
      <c r="D92" s="100">
        <v>4.7969508879265509E-2</v>
      </c>
      <c r="E92" s="100">
        <v>3.2253635055686312E-2</v>
      </c>
      <c r="F92" s="100">
        <v>4.3242518148198433E-2</v>
      </c>
      <c r="G92" s="100">
        <v>3.2980032563108753E-2</v>
      </c>
      <c r="H92" s="100">
        <v>1.9530379679265793E-2</v>
      </c>
      <c r="I92" s="101"/>
      <c r="J92" s="99">
        <f t="shared" si="1"/>
        <v>0.1201979304124457</v>
      </c>
      <c r="K92" s="100">
        <v>6.6813754160841071E-3</v>
      </c>
      <c r="L92" s="100">
        <v>3.1872506129004318E-3</v>
      </c>
      <c r="M92" s="100">
        <v>9.0193776479625051E-3</v>
      </c>
      <c r="N92" s="100">
        <v>1.2461979360135642E-2</v>
      </c>
      <c r="O92" s="100">
        <v>3.8168287484077586E-2</v>
      </c>
      <c r="P92" s="159">
        <v>5.0679659891285415E-2</v>
      </c>
      <c r="Q92" s="159"/>
      <c r="R92" s="159">
        <v>8.4692553522816655E-2</v>
      </c>
      <c r="S92" s="221">
        <v>8.4692553522816655E-2</v>
      </c>
      <c r="T92" s="99"/>
      <c r="U92" s="99">
        <f t="shared" si="2"/>
        <v>0.24396643623794895</v>
      </c>
      <c r="V92" s="100">
        <v>5.4962953355808614E-2</v>
      </c>
      <c r="W92" s="100">
        <v>1.5155265886814548E-2</v>
      </c>
      <c r="X92" s="100">
        <v>1.888774481695412E-2</v>
      </c>
      <c r="Y92" s="100">
        <v>2.8223165585633481E-2</v>
      </c>
      <c r="Z92" s="159">
        <v>5.9264083446306993E-2</v>
      </c>
      <c r="AA92" s="100">
        <v>6.7473223146431199E-2</v>
      </c>
      <c r="AB92" s="159"/>
      <c r="AC92" s="103"/>
      <c r="AD92" s="103"/>
      <c r="AE92" s="103"/>
      <c r="AF92" s="103"/>
      <c r="AG92" s="104"/>
      <c r="AH92" s="106"/>
      <c r="AI92" s="106"/>
      <c r="AJ92" s="106"/>
      <c r="AK92" s="106"/>
      <c r="AL92" s="107"/>
    </row>
    <row r="93" spans="1:38" ht="12.75" customHeight="1" x14ac:dyDescent="0.25">
      <c r="A93" s="8">
        <v>2012</v>
      </c>
      <c r="B93" s="99">
        <f t="shared" si="0"/>
        <v>0.37285307523011191</v>
      </c>
      <c r="C93" s="100">
        <v>0.1987892753517384</v>
      </c>
      <c r="D93" s="100">
        <v>4.6682610476308083E-2</v>
      </c>
      <c r="E93" s="100">
        <v>3.6129940290781037E-2</v>
      </c>
      <c r="F93" s="100">
        <v>4.0356967260829373E-2</v>
      </c>
      <c r="G93" s="100">
        <v>3.2687852267439893E-2</v>
      </c>
      <c r="H93" s="100">
        <v>1.8206429583015084E-2</v>
      </c>
      <c r="I93" s="101"/>
      <c r="J93" s="99">
        <f t="shared" si="1"/>
        <v>0.11959978626477985</v>
      </c>
      <c r="K93" s="100">
        <v>6.1359028098948616E-3</v>
      </c>
      <c r="L93" s="100">
        <v>3.4459553136807044E-3</v>
      </c>
      <c r="M93" s="100">
        <v>9.6192691554449483E-3</v>
      </c>
      <c r="N93" s="100">
        <v>1.1483918000023362E-2</v>
      </c>
      <c r="O93" s="100">
        <v>3.6617052402270409E-2</v>
      </c>
      <c r="P93" s="159">
        <v>5.2297688583465569E-2</v>
      </c>
      <c r="Q93" s="159"/>
      <c r="R93" s="159">
        <v>9.6982782596384265E-2</v>
      </c>
      <c r="S93" s="221">
        <v>9.6982782596384265E-2</v>
      </c>
      <c r="T93" s="99"/>
      <c r="U93" s="99">
        <f t="shared" si="2"/>
        <v>0.23903994258372174</v>
      </c>
      <c r="V93" s="100">
        <v>5.1107509486433764E-2</v>
      </c>
      <c r="W93" s="100">
        <v>1.5193307254210182E-2</v>
      </c>
      <c r="X93" s="100">
        <v>2.1084687186392882E-2</v>
      </c>
      <c r="Y93" s="100">
        <v>2.7045044509765817E-2</v>
      </c>
      <c r="Z93" s="159">
        <v>5.733283654778807E-2</v>
      </c>
      <c r="AA93" s="100">
        <v>6.7276557599131051E-2</v>
      </c>
      <c r="AB93" s="159"/>
      <c r="AC93" s="103"/>
      <c r="AD93" s="103"/>
      <c r="AE93" s="103"/>
      <c r="AF93" s="103"/>
      <c r="AG93" s="104"/>
      <c r="AH93" s="106"/>
      <c r="AI93" s="106"/>
      <c r="AJ93" s="106"/>
      <c r="AK93" s="106"/>
      <c r="AL93" s="107"/>
    </row>
    <row r="94" spans="1:38" ht="12.75" customHeight="1" x14ac:dyDescent="0.25">
      <c r="A94" s="8">
        <v>2013</v>
      </c>
      <c r="B94" s="99">
        <f t="shared" si="0"/>
        <v>0.43107131422703404</v>
      </c>
      <c r="C94" s="100">
        <v>0.23629619505734908</v>
      </c>
      <c r="D94" s="100">
        <v>5.7759825052009134E-2</v>
      </c>
      <c r="E94" s="100">
        <v>3.8911861201505159E-2</v>
      </c>
      <c r="F94" s="100">
        <v>4.2464647734538799E-2</v>
      </c>
      <c r="G94" s="100">
        <v>3.4600204669804159E-2</v>
      </c>
      <c r="H94" s="100">
        <v>2.1038580511827696E-2</v>
      </c>
      <c r="I94" s="101"/>
      <c r="J94" s="99">
        <f t="shared" si="1"/>
        <v>0.12888173862292199</v>
      </c>
      <c r="K94" s="100">
        <v>6.9097432108889568E-3</v>
      </c>
      <c r="L94" s="100">
        <v>3.7060947708124911E-3</v>
      </c>
      <c r="M94" s="100">
        <v>1.0093294690847231E-2</v>
      </c>
      <c r="N94" s="100">
        <v>1.1063113219776167E-2</v>
      </c>
      <c r="O94" s="100">
        <v>3.8401245506167005E-2</v>
      </c>
      <c r="P94" s="159">
        <v>5.8708247224430132E-2</v>
      </c>
      <c r="Q94" s="159"/>
      <c r="R94" s="159">
        <v>0.10739685278520279</v>
      </c>
      <c r="S94" s="221">
        <v>0.10739685278520279</v>
      </c>
      <c r="T94" s="99"/>
      <c r="U94" s="99">
        <f t="shared" si="2"/>
        <v>0.25357340955911317</v>
      </c>
      <c r="V94" s="100">
        <v>5.5055556065179055E-2</v>
      </c>
      <c r="W94" s="100">
        <v>1.5162709673753664E-2</v>
      </c>
      <c r="X94" s="100">
        <v>2.2244081312709805E-2</v>
      </c>
      <c r="Y94" s="100">
        <v>2.6318229083274997E-2</v>
      </c>
      <c r="Z94" s="159">
        <v>5.929419556164655E-2</v>
      </c>
      <c r="AA94" s="100">
        <v>7.5498637862549081E-2</v>
      </c>
      <c r="AB94" s="159"/>
      <c r="AC94" s="103"/>
      <c r="AD94" s="103"/>
      <c r="AE94" s="103"/>
      <c r="AF94" s="103"/>
      <c r="AG94" s="104"/>
      <c r="AH94" s="106"/>
      <c r="AI94" s="106"/>
      <c r="AJ94" s="106"/>
      <c r="AK94" s="106"/>
      <c r="AL94" s="107"/>
    </row>
    <row r="95" spans="1:38" ht="12.75" customHeight="1" x14ac:dyDescent="0.25">
      <c r="A95" s="109">
        <v>2014</v>
      </c>
      <c r="B95" s="99">
        <f t="shared" si="0"/>
        <v>0.43270366800896704</v>
      </c>
      <c r="C95" s="100">
        <v>0.24505667675764325</v>
      </c>
      <c r="D95" s="100">
        <v>5.3023474210859296E-2</v>
      </c>
      <c r="E95" s="100">
        <v>3.876567741756809E-2</v>
      </c>
      <c r="F95" s="100">
        <v>4.0542803241419866E-2</v>
      </c>
      <c r="G95" s="100">
        <v>3.4486260996880187E-2</v>
      </c>
      <c r="H95" s="100">
        <v>2.0828775384596401E-2</v>
      </c>
      <c r="I95" s="101"/>
      <c r="J95" s="99">
        <f t="shared" si="1"/>
        <v>0.12944722959375746</v>
      </c>
      <c r="K95" s="100">
        <v>7.2682286874392607E-3</v>
      </c>
      <c r="L95" s="100">
        <v>3.4465910926900628E-3</v>
      </c>
      <c r="M95" s="100">
        <v>9.9245218231898951E-3</v>
      </c>
      <c r="N95" s="100">
        <v>1.0446647437155883E-2</v>
      </c>
      <c r="O95" s="100">
        <v>3.91391119343708E-2</v>
      </c>
      <c r="P95" s="160">
        <v>5.9222128618911539E-2</v>
      </c>
      <c r="Q95" s="160"/>
      <c r="R95" s="159">
        <v>0.10523505836887596</v>
      </c>
      <c r="S95" s="221">
        <v>0.10523505836887596</v>
      </c>
      <c r="T95" s="99"/>
      <c r="U95" s="99">
        <f t="shared" si="2"/>
        <v>0.25520640196564859</v>
      </c>
      <c r="V95" s="100">
        <v>5.5512829399619268E-2</v>
      </c>
      <c r="W95" s="100">
        <v>1.4929245642402209E-2</v>
      </c>
      <c r="X95" s="100">
        <v>2.2437178312866596E-2</v>
      </c>
      <c r="Y95" s="100">
        <v>2.5339079401432645E-2</v>
      </c>
      <c r="Z95" s="160">
        <v>6.145432542209274E-2</v>
      </c>
      <c r="AA95" s="100">
        <v>7.553374378723518E-2</v>
      </c>
      <c r="AB95" s="160"/>
      <c r="AC95" s="110"/>
      <c r="AD95" s="110"/>
      <c r="AE95" s="110"/>
      <c r="AF95" s="110"/>
      <c r="AG95" s="110"/>
      <c r="AH95" s="31"/>
      <c r="AI95" s="31"/>
      <c r="AJ95" s="31"/>
      <c r="AK95" s="31"/>
      <c r="AL95" s="31"/>
    </row>
    <row r="96" spans="1:38" ht="12.75" customHeight="1" x14ac:dyDescent="0.25">
      <c r="A96" s="109">
        <v>2015</v>
      </c>
      <c r="B96" s="99">
        <f>SUM(C96:H96)</f>
        <v>0.444563688554725</v>
      </c>
      <c r="C96" s="100">
        <v>0.2540702729627185</v>
      </c>
      <c r="D96" s="100">
        <v>5.6991641075469703E-2</v>
      </c>
      <c r="E96" s="100">
        <v>3.6754163949209814E-2</v>
      </c>
      <c r="F96" s="100">
        <v>3.9503894541313186E-2</v>
      </c>
      <c r="G96" s="100">
        <v>3.6147727245449748E-2</v>
      </c>
      <c r="H96" s="100">
        <v>2.1095988780563998E-2</v>
      </c>
      <c r="I96" s="101"/>
      <c r="J96" s="99">
        <f t="shared" si="1"/>
        <v>0.12943922969532737</v>
      </c>
      <c r="K96" s="100">
        <v>8.2101767647046794E-3</v>
      </c>
      <c r="L96" s="100">
        <v>3.6589377504371847E-3</v>
      </c>
      <c r="M96" s="100">
        <v>9.2874468224066285E-3</v>
      </c>
      <c r="N96" s="100">
        <v>9.9803299246731675E-3</v>
      </c>
      <c r="O96" s="100">
        <v>3.9615642131537704E-2</v>
      </c>
      <c r="P96" s="160">
        <v>5.8686696301568003E-2</v>
      </c>
      <c r="Q96" s="160"/>
      <c r="R96" s="159">
        <v>0.10398168807720293</v>
      </c>
      <c r="S96" s="221">
        <v>0.10398168807720293</v>
      </c>
      <c r="T96" s="99"/>
      <c r="U96" s="99">
        <f t="shared" si="2"/>
        <v>0.25743895961439645</v>
      </c>
      <c r="V96" s="100">
        <v>5.8537130043546035E-2</v>
      </c>
      <c r="W96" s="100">
        <v>1.4978572508438899E-2</v>
      </c>
      <c r="X96" s="100">
        <v>2.1203879038232967E-2</v>
      </c>
      <c r="Y96" s="100">
        <v>2.4594847350803684E-2</v>
      </c>
      <c r="Z96" s="160">
        <v>6.2806277117124804E-2</v>
      </c>
      <c r="AA96" s="100">
        <v>7.531825355625002E-2</v>
      </c>
      <c r="AB96" s="160"/>
      <c r="AC96" s="110"/>
      <c r="AD96" s="110"/>
      <c r="AE96" s="110"/>
      <c r="AF96" s="110"/>
      <c r="AG96" s="110"/>
    </row>
    <row r="97" spans="1:32" x14ac:dyDescent="0.25">
      <c r="A97" s="4"/>
      <c r="B97" s="4"/>
      <c r="C97" s="4"/>
      <c r="D97" s="4"/>
      <c r="E97" s="4"/>
      <c r="F97" s="4"/>
      <c r="G97" s="4"/>
      <c r="H97" s="4"/>
      <c r="I97" s="4"/>
      <c r="J97" s="4"/>
      <c r="K97" s="4"/>
      <c r="L97" s="4"/>
      <c r="M97" s="4"/>
      <c r="N97" s="4"/>
      <c r="O97" s="4"/>
      <c r="P97" s="4"/>
      <c r="Q97" s="9"/>
      <c r="R97" s="4"/>
      <c r="S97" s="4"/>
      <c r="T97" s="9"/>
      <c r="U97" s="4"/>
      <c r="V97" s="4"/>
      <c r="W97" s="4"/>
      <c r="X97" s="4"/>
      <c r="Y97" s="4"/>
      <c r="Z97" s="4"/>
      <c r="AA97" s="4"/>
      <c r="AB97" s="9"/>
      <c r="AC97" s="9"/>
      <c r="AD97" s="9"/>
      <c r="AE97" s="9"/>
      <c r="AF97" s="9"/>
    </row>
    <row r="98" spans="1:32" x14ac:dyDescent="0.25">
      <c r="B98" s="5"/>
      <c r="C98" s="5"/>
      <c r="D98" s="5"/>
      <c r="E98" s="5"/>
      <c r="F98" s="5"/>
      <c r="G98" s="11"/>
      <c r="H98" s="11"/>
      <c r="I98" s="5"/>
      <c r="J98" s="11"/>
      <c r="K98" s="11"/>
      <c r="L98" s="11"/>
      <c r="M98" s="11"/>
      <c r="N98" s="11"/>
      <c r="O98" s="11"/>
      <c r="P98" s="11"/>
      <c r="Q98" s="11"/>
      <c r="R98" s="11"/>
      <c r="S98" s="9"/>
      <c r="T98" s="9"/>
      <c r="U98" s="9"/>
      <c r="V98" s="9"/>
      <c r="W98" s="9"/>
      <c r="X98" s="9"/>
      <c r="Y98" s="9"/>
      <c r="Z98" s="9"/>
      <c r="AA98" s="9"/>
      <c r="AB98" s="9"/>
    </row>
    <row r="99" spans="1:32" x14ac:dyDescent="0.25">
      <c r="A99" s="188" t="s">
        <v>103</v>
      </c>
      <c r="B99" s="111">
        <f>AVERAGE(B41:B50)</f>
        <v>0.39469023933666741</v>
      </c>
      <c r="C99" s="99"/>
      <c r="D99" s="5"/>
      <c r="E99" s="5"/>
      <c r="F99" s="5"/>
      <c r="G99" s="11"/>
      <c r="H99" s="11"/>
      <c r="I99" s="5"/>
      <c r="J99" s="111">
        <f>AVERAGE(J41:J50)</f>
        <v>0.17795652049920022</v>
      </c>
      <c r="K99" s="11"/>
      <c r="L99" s="11"/>
      <c r="M99" s="11"/>
      <c r="N99" s="11"/>
      <c r="O99" s="11"/>
      <c r="P99" s="11"/>
      <c r="Q99" s="11"/>
      <c r="R99" s="111"/>
      <c r="S99" s="9"/>
      <c r="T99" s="9"/>
      <c r="U99" s="111">
        <f>AVERAGE(U41:U50)</f>
        <v>0.25822215196448617</v>
      </c>
      <c r="V99" s="9"/>
      <c r="W99" s="9"/>
      <c r="X99" s="9"/>
      <c r="Y99" s="9"/>
      <c r="Z99" s="9"/>
      <c r="AA99" s="9"/>
      <c r="AB99" s="9"/>
    </row>
    <row r="100" spans="1:32" x14ac:dyDescent="0.25">
      <c r="A100" s="188" t="s">
        <v>104</v>
      </c>
      <c r="B100" s="111">
        <f>AVERAGE(B51:B60)</f>
        <v>0.36819053786694955</v>
      </c>
      <c r="C100" s="5"/>
      <c r="D100" s="5"/>
      <c r="E100" s="5"/>
      <c r="F100" s="5"/>
      <c r="G100" s="5"/>
      <c r="H100" s="5"/>
      <c r="I100" s="5"/>
      <c r="J100" s="111">
        <f>AVERAGE(J51:J60)</f>
        <v>0.18274050769923</v>
      </c>
      <c r="K100" s="5"/>
      <c r="L100" s="5"/>
      <c r="M100" s="5"/>
      <c r="N100" s="5"/>
      <c r="O100" s="5"/>
      <c r="P100" s="5"/>
      <c r="Q100" s="5"/>
      <c r="R100" s="111"/>
      <c r="U100" s="111">
        <f>AVERAGE(U51:U60)</f>
        <v>0.28745694454971921</v>
      </c>
    </row>
    <row r="101" spans="1:32" x14ac:dyDescent="0.25">
      <c r="A101" s="188" t="s">
        <v>105</v>
      </c>
      <c r="B101" s="111">
        <f>AVERAGE(B61:B70)</f>
        <v>0.36561601447226827</v>
      </c>
      <c r="C101" s="5"/>
      <c r="D101" s="5"/>
      <c r="E101" s="5"/>
      <c r="F101" s="5"/>
      <c r="G101" s="5"/>
      <c r="H101" s="5"/>
      <c r="I101" s="5"/>
      <c r="J101" s="111">
        <f>AVERAGE(J61:J70)</f>
        <v>0.17104756932932857</v>
      </c>
      <c r="K101" s="5"/>
      <c r="L101" s="5"/>
      <c r="M101" s="5"/>
      <c r="N101" s="5"/>
      <c r="O101" s="5"/>
      <c r="P101" s="5"/>
      <c r="Q101" s="5"/>
      <c r="R101" s="111"/>
      <c r="U101" s="111">
        <f>AVERAGE(U61:U70)</f>
        <v>0.2930233836498185</v>
      </c>
    </row>
    <row r="102" spans="1:32" x14ac:dyDescent="0.25">
      <c r="A102" s="188" t="s">
        <v>106</v>
      </c>
      <c r="B102" s="111">
        <f>AVERAGE(B71:B80)</f>
        <v>0.41407026406238068</v>
      </c>
      <c r="C102" s="5"/>
      <c r="D102" s="5"/>
      <c r="E102" s="5"/>
      <c r="F102" s="5"/>
      <c r="G102" s="5"/>
      <c r="H102" s="5"/>
      <c r="I102" s="5"/>
      <c r="J102" s="111">
        <f>AVERAGE(J71:J80)</f>
        <v>0.16302582782228101</v>
      </c>
      <c r="K102" s="5"/>
      <c r="L102" s="5"/>
      <c r="M102" s="5"/>
      <c r="N102" s="5"/>
      <c r="O102" s="5"/>
      <c r="P102" s="5"/>
      <c r="Q102" s="5"/>
      <c r="R102" s="5"/>
      <c r="U102" s="111">
        <f>AVERAGE(U71:U80)</f>
        <v>0.28973089305536898</v>
      </c>
    </row>
    <row r="103" spans="1:32" x14ac:dyDescent="0.25">
      <c r="A103" s="188" t="s">
        <v>107</v>
      </c>
      <c r="B103" s="111">
        <f>AVERAGE(B81:B90)</f>
        <v>0.41461056695640436</v>
      </c>
      <c r="C103" s="5"/>
      <c r="D103" s="5"/>
      <c r="E103" s="5"/>
      <c r="F103" s="5"/>
      <c r="G103" s="5"/>
      <c r="H103" s="5"/>
      <c r="I103" s="5"/>
      <c r="J103" s="111">
        <f>AVERAGE(J81:J90)</f>
        <v>0.14667951341000104</v>
      </c>
      <c r="K103" s="5"/>
      <c r="L103" s="5"/>
      <c r="M103" s="5"/>
      <c r="N103" s="5"/>
      <c r="O103" s="5"/>
      <c r="P103" s="5"/>
      <c r="Q103" s="5"/>
      <c r="R103" s="5"/>
      <c r="U103" s="111">
        <f>AVERAGE(U81:U90)</f>
        <v>0.2683660012153713</v>
      </c>
    </row>
    <row r="104" spans="1:32" x14ac:dyDescent="0.25">
      <c r="A104" s="188" t="s">
        <v>108</v>
      </c>
      <c r="B104" s="111">
        <f>AVERAGE(B87:B96)</f>
        <v>0.40622529998190726</v>
      </c>
      <c r="C104" s="5"/>
      <c r="D104" s="5"/>
      <c r="E104" s="5"/>
      <c r="F104" s="5"/>
      <c r="G104" s="5"/>
      <c r="H104" s="5"/>
      <c r="I104" s="5"/>
      <c r="J104" s="111">
        <f>AVERAGE(J87:J96)</f>
        <v>0.13229305920676795</v>
      </c>
      <c r="K104" s="5"/>
      <c r="L104" s="5"/>
      <c r="M104" s="5"/>
      <c r="N104" s="5"/>
      <c r="O104" s="5"/>
      <c r="P104" s="5"/>
      <c r="Q104" s="5"/>
      <c r="R104" s="111"/>
      <c r="U104" s="111">
        <f>AVERAGE(U87:U96)</f>
        <v>0.25500485116307031</v>
      </c>
    </row>
    <row r="105" spans="1:32" x14ac:dyDescent="0.25">
      <c r="A105" s="188" t="s">
        <v>147</v>
      </c>
      <c r="B105" s="111">
        <f>AVERAGE(B91:B96)</f>
        <v>0.40213651719243759</v>
      </c>
      <c r="C105" s="5"/>
      <c r="D105" s="5"/>
      <c r="E105" s="5"/>
      <c r="F105" s="5"/>
      <c r="G105" s="5"/>
      <c r="H105" s="5"/>
      <c r="I105" s="5"/>
      <c r="J105" s="111">
        <f>AVERAGE(J91:J96)</f>
        <v>0.12516820942800663</v>
      </c>
      <c r="K105" s="5"/>
      <c r="L105" s="5"/>
      <c r="M105" s="5"/>
      <c r="N105" s="5"/>
      <c r="O105" s="5"/>
      <c r="P105" s="5"/>
      <c r="Q105" s="5"/>
      <c r="R105" s="111"/>
      <c r="U105" s="111">
        <f>AVERAGE(U91:U96)</f>
        <v>0.24919304891282149</v>
      </c>
    </row>
    <row r="106" spans="1:32" x14ac:dyDescent="0.25">
      <c r="A106" s="188" t="s">
        <v>157</v>
      </c>
      <c r="B106" s="111">
        <f>AVERAGE(B94:B96)</f>
        <v>0.43611289026357536</v>
      </c>
      <c r="C106" s="5"/>
      <c r="D106" s="5"/>
      <c r="E106" s="5"/>
      <c r="F106" s="5"/>
      <c r="G106" s="5"/>
      <c r="H106" s="5"/>
      <c r="I106" s="5"/>
      <c r="J106" s="111"/>
      <c r="K106" s="5"/>
      <c r="L106" s="5"/>
      <c r="M106" s="5"/>
      <c r="N106" s="5"/>
      <c r="O106" s="5"/>
      <c r="P106" s="5"/>
      <c r="Q106" s="5"/>
      <c r="R106" s="111"/>
      <c r="U106" s="111"/>
    </row>
    <row r="107" spans="1:32" x14ac:dyDescent="0.25">
      <c r="A107" s="188" t="s">
        <v>156</v>
      </c>
      <c r="B107" s="111">
        <f>AVERAGE(B41:B96)</f>
        <v>0.39258205946609503</v>
      </c>
      <c r="C107" s="5"/>
      <c r="D107" s="5"/>
      <c r="E107" s="5"/>
      <c r="F107" s="5"/>
      <c r="G107" s="5"/>
      <c r="H107" s="5"/>
      <c r="I107" s="5"/>
      <c r="J107" s="111">
        <f>AVERAGE(J41:J96)</f>
        <v>0.16314065931796393</v>
      </c>
      <c r="K107" s="5"/>
      <c r="L107" s="5"/>
      <c r="M107" s="5"/>
      <c r="N107" s="5"/>
      <c r="O107" s="5"/>
      <c r="P107" s="5"/>
      <c r="Q107" s="5"/>
      <c r="R107" s="5"/>
      <c r="U107" s="111">
        <f>AVERAGE(U41:U96)</f>
        <v>0.27679088396102952</v>
      </c>
    </row>
    <row r="108" spans="1:32" x14ac:dyDescent="0.25">
      <c r="B108" s="5"/>
      <c r="C108" s="5"/>
      <c r="D108" s="5"/>
      <c r="E108" s="5"/>
      <c r="F108" s="5"/>
      <c r="G108" s="5"/>
      <c r="H108" s="5"/>
      <c r="I108" s="5"/>
      <c r="J108" s="5"/>
      <c r="K108" s="5"/>
      <c r="L108" s="5"/>
      <c r="M108" s="5"/>
      <c r="N108" s="5"/>
      <c r="O108" s="5"/>
      <c r="P108" s="5"/>
      <c r="Q108" s="5"/>
      <c r="R108" s="5"/>
      <c r="U108" s="5"/>
    </row>
    <row r="109" spans="1:32" x14ac:dyDescent="0.25">
      <c r="A109" s="188" t="s">
        <v>110</v>
      </c>
      <c r="B109" s="99">
        <f>B69-B66</f>
        <v>2.3995282237110338E-4</v>
      </c>
      <c r="C109" s="5"/>
      <c r="D109" s="5"/>
      <c r="E109" s="5"/>
      <c r="F109" s="5"/>
      <c r="G109" s="5"/>
      <c r="H109" s="5"/>
      <c r="I109" s="5"/>
      <c r="J109" s="99">
        <f>J69-J66</f>
        <v>2.3911124728610289E-3</v>
      </c>
      <c r="K109" s="5"/>
      <c r="L109" s="5"/>
      <c r="M109" s="5"/>
      <c r="N109" s="5"/>
      <c r="O109" s="5"/>
      <c r="P109" s="5"/>
      <c r="Q109" s="5"/>
      <c r="R109" s="5"/>
      <c r="U109" s="99">
        <f>U69-U66</f>
        <v>2.0878149490672904E-3</v>
      </c>
    </row>
  </sheetData>
  <mergeCells count="4">
    <mergeCell ref="B38:H38"/>
    <mergeCell ref="J38:P38"/>
    <mergeCell ref="U38:AA38"/>
    <mergeCell ref="R38:S3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F90"/>
  <sheetViews>
    <sheetView workbookViewId="0">
      <selection activeCell="G33" sqref="G33"/>
    </sheetView>
  </sheetViews>
  <sheetFormatPr defaultRowHeight="15" x14ac:dyDescent="0.25"/>
  <cols>
    <col min="1" max="1" width="9.140625" style="188"/>
    <col min="2" max="2" width="15.5703125" style="188" customWidth="1"/>
    <col min="3" max="3" width="9.140625" style="188" customWidth="1"/>
    <col min="4" max="5" width="16.85546875" style="188" customWidth="1"/>
    <col min="6" max="16384" width="9.140625" style="188"/>
  </cols>
  <sheetData>
    <row r="1" spans="1:1" ht="15.75" x14ac:dyDescent="0.25">
      <c r="A1" s="1" t="s">
        <v>90</v>
      </c>
    </row>
    <row r="28" spans="1:6" ht="18" customHeight="1" x14ac:dyDescent="0.25">
      <c r="A28" s="226"/>
      <c r="B28" s="226"/>
      <c r="C28" s="226"/>
      <c r="D28" s="226"/>
      <c r="E28" s="226"/>
      <c r="F28" s="226"/>
    </row>
    <row r="29" spans="1:6" x14ac:dyDescent="0.25">
      <c r="A29" s="72" t="s">
        <v>206</v>
      </c>
    </row>
    <row r="31" spans="1:6" x14ac:dyDescent="0.25">
      <c r="A31" s="3" t="s">
        <v>51</v>
      </c>
      <c r="B31" s="4"/>
      <c r="C31" s="4"/>
      <c r="D31" s="4"/>
      <c r="E31" s="4"/>
    </row>
    <row r="32" spans="1:6" ht="46.5" customHeight="1" x14ac:dyDescent="0.25">
      <c r="A32" s="218"/>
      <c r="B32" s="74" t="s">
        <v>207</v>
      </c>
      <c r="C32" s="74" t="s">
        <v>208</v>
      </c>
      <c r="D32" s="74" t="s">
        <v>209</v>
      </c>
      <c r="E32" s="74" t="s">
        <v>210</v>
      </c>
    </row>
    <row r="33" spans="1:6" ht="13.5" customHeight="1" x14ac:dyDescent="0.25">
      <c r="A33" s="5">
        <v>1960</v>
      </c>
      <c r="B33" s="6">
        <f>'Fig1'!C33</f>
        <v>0.1103860864630547</v>
      </c>
      <c r="C33" s="6">
        <f>PSZ!B4</f>
        <v>0.12591519166871309</v>
      </c>
      <c r="D33" s="6">
        <f>'Fig1'!E33</f>
        <v>7.8989479518218247E-2</v>
      </c>
      <c r="E33" s="6">
        <f>PSZ!C4</f>
        <v>0.10015657326110061</v>
      </c>
    </row>
    <row r="34" spans="1:6" ht="13.5" customHeight="1" x14ac:dyDescent="0.25">
      <c r="A34" s="5">
        <v>1961</v>
      </c>
      <c r="B34" s="6">
        <f>'Fig1'!C34</f>
        <v>0.11081719513306594</v>
      </c>
      <c r="C34" s="6">
        <f>PSZ!B5</f>
        <v>0.12453469169407759</v>
      </c>
      <c r="D34" s="6">
        <f>'Fig1'!E34</f>
        <v>8.1199464095742274E-2</v>
      </c>
      <c r="E34" s="6">
        <f>PSZ!C5</f>
        <v>9.6557325937502436E-2</v>
      </c>
    </row>
    <row r="35" spans="1:6" ht="13.5" customHeight="1" x14ac:dyDescent="0.25">
      <c r="A35" s="5">
        <v>1962</v>
      </c>
      <c r="B35" s="6">
        <f>'Fig1'!C35</f>
        <v>0.11120373480640794</v>
      </c>
      <c r="C35" s="6">
        <f>PSZ!B6</f>
        <v>0.12573906779289246</v>
      </c>
      <c r="D35" s="6">
        <f>'Fig1'!E35</f>
        <v>8.3180970305290119E-2</v>
      </c>
      <c r="E35" s="6">
        <f>PSZ!C6</f>
        <v>0.10066854953765869</v>
      </c>
      <c r="F35" s="171"/>
    </row>
    <row r="36" spans="1:6" ht="13.5" customHeight="1" x14ac:dyDescent="0.25">
      <c r="A36" s="5">
        <v>1963</v>
      </c>
      <c r="B36" s="6">
        <f>'Fig1'!C36</f>
        <v>0.11305834004238841</v>
      </c>
      <c r="C36" s="6">
        <f>PSZ!B7</f>
        <v>0.127462238073349</v>
      </c>
      <c r="D36" s="6">
        <f>'Fig1'!E36</f>
        <v>8.4699843262851141E-2</v>
      </c>
      <c r="E36" s="6">
        <f>PSZ!C7</f>
        <v>0.10268303379416466</v>
      </c>
    </row>
    <row r="37" spans="1:6" ht="13.5" customHeight="1" x14ac:dyDescent="0.25">
      <c r="A37" s="5">
        <v>1964</v>
      </c>
      <c r="B37" s="6">
        <f>'Fig1'!C37</f>
        <v>0.1146899307735081</v>
      </c>
      <c r="C37" s="6">
        <f>PSZ!B8</f>
        <v>0.12919537723064423</v>
      </c>
      <c r="D37" s="6">
        <f>'Fig1'!E37</f>
        <v>8.6036076453784915E-2</v>
      </c>
      <c r="E37" s="6">
        <f>PSZ!C8</f>
        <v>0.10469751805067062</v>
      </c>
    </row>
    <row r="38" spans="1:6" ht="13.5" customHeight="1" x14ac:dyDescent="0.25">
      <c r="A38" s="5">
        <v>1965</v>
      </c>
      <c r="B38" s="6">
        <f>'Fig1'!C38</f>
        <v>0.11494324669163405</v>
      </c>
      <c r="C38" s="6">
        <f>PSZ!B9</f>
        <v>0.127784363925457</v>
      </c>
      <c r="D38" s="6">
        <f>'Fig1'!E38</f>
        <v>8.7343239886431404E-2</v>
      </c>
      <c r="E38" s="6">
        <f>PSZ!C9</f>
        <v>0.10321642458438873</v>
      </c>
    </row>
    <row r="39" spans="1:6" ht="13.5" customHeight="1" x14ac:dyDescent="0.25">
      <c r="A39" s="5">
        <v>1966</v>
      </c>
      <c r="B39" s="6">
        <f>'Fig1'!C39</f>
        <v>0.11515736868552763</v>
      </c>
      <c r="C39" s="6">
        <f>PSZ!B10</f>
        <v>0.12638157606124878</v>
      </c>
      <c r="D39" s="6">
        <f>'Fig1'!E39</f>
        <v>8.8448156715799003E-2</v>
      </c>
      <c r="E39" s="6">
        <f>PSZ!C10</f>
        <v>0.10173679143190384</v>
      </c>
    </row>
    <row r="40" spans="1:6" ht="13.5" customHeight="1" x14ac:dyDescent="0.25">
      <c r="A40" s="5">
        <v>1967</v>
      </c>
      <c r="B40" s="6">
        <f>'Fig1'!C40</f>
        <v>0.11224971747213815</v>
      </c>
      <c r="C40" s="6">
        <f>PSZ!B11</f>
        <v>0.12336727976799011</v>
      </c>
      <c r="D40" s="6">
        <f>'Fig1'!E40</f>
        <v>8.153302970705105E-2</v>
      </c>
      <c r="E40" s="6">
        <f>PSZ!C11</f>
        <v>9.605623222887516E-2</v>
      </c>
    </row>
    <row r="41" spans="1:6" ht="13.5" customHeight="1" x14ac:dyDescent="0.25">
      <c r="A41" s="5">
        <v>1968</v>
      </c>
      <c r="B41" s="6">
        <f>'Fig1'!C41</f>
        <v>0.11145129761914908</v>
      </c>
      <c r="C41" s="6">
        <f>PSZ!B12</f>
        <v>0.12171453237533569</v>
      </c>
      <c r="D41" s="6">
        <f>'Fig1'!E41</f>
        <v>7.9426378845157936E-2</v>
      </c>
      <c r="E41" s="6">
        <f>PSZ!C12</f>
        <v>9.2759302351623774E-2</v>
      </c>
    </row>
    <row r="42" spans="1:6" ht="13.5" customHeight="1" x14ac:dyDescent="0.25">
      <c r="A42" s="5">
        <v>1969</v>
      </c>
      <c r="B42" s="6">
        <f>'Fig1'!C42</f>
        <v>0.10106026471086935</v>
      </c>
      <c r="C42" s="6">
        <f>PSZ!B13</f>
        <v>0.1149782408028841</v>
      </c>
      <c r="D42" s="6">
        <f>'Fig1'!E42</f>
        <v>7.2454336341204142E-2</v>
      </c>
      <c r="E42" s="6">
        <f>PSZ!C13</f>
        <v>8.7514247396029532E-2</v>
      </c>
    </row>
    <row r="43" spans="1:6" ht="13.5" customHeight="1" x14ac:dyDescent="0.25">
      <c r="A43" s="5">
        <v>1970</v>
      </c>
      <c r="B43" s="6">
        <f>'Fig1'!C43</f>
        <v>9.3299155800116204E-2</v>
      </c>
      <c r="C43" s="6">
        <f>PSZ!B14</f>
        <v>0.11042817542329431</v>
      </c>
      <c r="D43" s="6">
        <f>'Fig1'!E43</f>
        <v>6.5568941024082714E-2</v>
      </c>
      <c r="E43" s="6">
        <f>PSZ!C14</f>
        <v>8.4887352684745565E-2</v>
      </c>
    </row>
    <row r="44" spans="1:6" ht="13.5" customHeight="1" x14ac:dyDescent="0.25">
      <c r="A44" s="5">
        <v>1971</v>
      </c>
      <c r="B44" s="6">
        <f>'Fig1'!C44</f>
        <v>9.6309616480635699E-2</v>
      </c>
      <c r="C44" s="6">
        <f>PSZ!B15</f>
        <v>0.11082132125739008</v>
      </c>
      <c r="D44" s="6">
        <f>'Fig1'!E44</f>
        <v>6.7289153268485863E-2</v>
      </c>
      <c r="E44" s="6">
        <f>PSZ!C15</f>
        <v>8.5458639288845006E-2</v>
      </c>
    </row>
    <row r="45" spans="1:6" ht="13.5" customHeight="1" x14ac:dyDescent="0.25">
      <c r="A45" s="5">
        <v>1972</v>
      </c>
      <c r="B45" s="6">
        <f>'Fig1'!C45</f>
        <v>9.8115968640821435E-2</v>
      </c>
      <c r="C45" s="6">
        <f>PSZ!B16</f>
        <v>0.11084715268225409</v>
      </c>
      <c r="D45" s="6">
        <f>'Fig1'!E45</f>
        <v>6.9600404183633544E-2</v>
      </c>
      <c r="E45" s="6">
        <f>PSZ!C16</f>
        <v>8.6487888178453431E-2</v>
      </c>
    </row>
    <row r="46" spans="1:6" ht="13.5" customHeight="1" x14ac:dyDescent="0.25">
      <c r="A46" s="5">
        <v>1973</v>
      </c>
      <c r="B46" s="6">
        <f>'Fig1'!C46</f>
        <v>9.7143648904541954E-2</v>
      </c>
      <c r="C46" s="6">
        <f>PSZ!B17</f>
        <v>0.10920314674876863</v>
      </c>
      <c r="D46" s="6">
        <f>'Fig1'!E46</f>
        <v>7.3304543140487885E-2</v>
      </c>
      <c r="E46" s="6">
        <f>PSZ!C17</f>
        <v>8.6489023362901207E-2</v>
      </c>
    </row>
    <row r="47" spans="1:6" ht="13.5" customHeight="1" x14ac:dyDescent="0.25">
      <c r="A47" s="5">
        <v>1974</v>
      </c>
      <c r="B47" s="6">
        <f>'Fig1'!C47</f>
        <v>9.3850207684448211E-2</v>
      </c>
      <c r="C47" s="6">
        <f>PSZ!B18</f>
        <v>0.10653001488572045</v>
      </c>
      <c r="D47" s="6">
        <f>'Fig1'!E47</f>
        <v>7.0153054150191477E-2</v>
      </c>
      <c r="E47" s="6">
        <f>PSZ!C18</f>
        <v>8.4209321462935804E-2</v>
      </c>
    </row>
    <row r="48" spans="1:6" ht="13.5" customHeight="1" x14ac:dyDescent="0.25">
      <c r="A48" s="5">
        <v>1975</v>
      </c>
      <c r="B48" s="6">
        <f>'Fig1'!C48</f>
        <v>9.4064651760773887E-2</v>
      </c>
      <c r="C48" s="6">
        <f>PSZ!B19</f>
        <v>0.10555587813587408</v>
      </c>
      <c r="D48" s="6">
        <f>'Fig1'!E48</f>
        <v>6.7785973094478993E-2</v>
      </c>
      <c r="E48" s="6">
        <f>PSZ!C19</f>
        <v>8.4134438639836162E-2</v>
      </c>
    </row>
    <row r="49" spans="1:6" ht="13.5" customHeight="1" x14ac:dyDescent="0.25">
      <c r="A49" s="5">
        <v>1976</v>
      </c>
      <c r="B49" s="6">
        <f>'Fig1'!C49</f>
        <v>9.4291204392316835E-2</v>
      </c>
      <c r="C49" s="6">
        <f>PSZ!B20</f>
        <v>0.10529308792285974</v>
      </c>
      <c r="D49" s="6">
        <f>'Fig1'!E49</f>
        <v>6.8293424459802965E-2</v>
      </c>
      <c r="E49" s="6">
        <f>PSZ!C20</f>
        <v>8.3880229295779429E-2</v>
      </c>
    </row>
    <row r="50" spans="1:6" ht="13.5" customHeight="1" x14ac:dyDescent="0.25">
      <c r="A50" s="5">
        <v>1977</v>
      </c>
      <c r="B50" s="6">
        <f>'Fig1'!C50</f>
        <v>9.4899274095405453E-2</v>
      </c>
      <c r="C50" s="6">
        <f>PSZ!B21</f>
        <v>0.10665341100676073</v>
      </c>
      <c r="D50" s="6">
        <f>'Fig1'!E50</f>
        <v>7.1347738673522759E-2</v>
      </c>
      <c r="E50" s="6">
        <f>PSZ!C21</f>
        <v>8.5985069722307017E-2</v>
      </c>
    </row>
    <row r="51" spans="1:6" ht="13.5" customHeight="1" x14ac:dyDescent="0.25">
      <c r="A51" s="5">
        <v>1978</v>
      </c>
      <c r="B51" s="6">
        <f>'Fig1'!C51</f>
        <v>9.3930708108198674E-2</v>
      </c>
      <c r="C51" s="6">
        <f>PSZ!B22</f>
        <v>0.10769409781094197</v>
      </c>
      <c r="D51" s="6">
        <f>'Fig1'!E51</f>
        <v>7.2830273756297539E-2</v>
      </c>
      <c r="E51" s="6">
        <f>PSZ!C22</f>
        <v>8.8024218939337207E-2</v>
      </c>
    </row>
    <row r="52" spans="1:6" ht="13.5" customHeight="1" x14ac:dyDescent="0.25">
      <c r="A52" s="5">
        <v>1979</v>
      </c>
      <c r="B52" s="6">
        <f>'Fig1'!C52</f>
        <v>9.4899986792237198E-2</v>
      </c>
      <c r="C52" s="6">
        <f>PSZ!B23</f>
        <v>0.11153456568717957</v>
      </c>
      <c r="D52" s="6">
        <f>'Fig1'!E52</f>
        <v>7.2139807023017671E-2</v>
      </c>
      <c r="E52" s="6">
        <f>PSZ!C23</f>
        <v>9.1394543647766113E-2</v>
      </c>
      <c r="F52" s="29"/>
    </row>
    <row r="53" spans="1:6" ht="13.5" customHeight="1" x14ac:dyDescent="0.25">
      <c r="A53" s="5">
        <v>1980</v>
      </c>
      <c r="B53" s="6">
        <f>'Fig1'!C53</f>
        <v>9.261465973160031E-2</v>
      </c>
      <c r="C53" s="6">
        <f>PSZ!B24</f>
        <v>0.10670077055692673</v>
      </c>
      <c r="D53" s="6">
        <f>'Fig1'!E53</f>
        <v>6.7709847776369403E-2</v>
      </c>
      <c r="E53" s="6">
        <f>PSZ!C24</f>
        <v>8.5684642195701599E-2</v>
      </c>
    </row>
    <row r="54" spans="1:6" ht="13.5" customHeight="1" x14ac:dyDescent="0.25">
      <c r="A54" s="5">
        <v>1981</v>
      </c>
      <c r="B54" s="6">
        <f>'Fig1'!C54</f>
        <v>8.9262196264253163E-2</v>
      </c>
      <c r="C54" s="6">
        <f>PSZ!B25</f>
        <v>0.11048658937215805</v>
      </c>
      <c r="D54" s="6">
        <f>'Fig1'!E54</f>
        <v>6.7240971676688424E-2</v>
      </c>
      <c r="E54" s="6">
        <f>PSZ!C25</f>
        <v>9.2760540544986725E-2</v>
      </c>
    </row>
    <row r="55" spans="1:6" ht="13.5" customHeight="1" x14ac:dyDescent="0.25">
      <c r="A55" s="5">
        <v>1982</v>
      </c>
      <c r="B55" s="6">
        <f>'Fig1'!C55</f>
        <v>9.0401597762518424E-2</v>
      </c>
      <c r="C55" s="6">
        <f>PSZ!B26</f>
        <v>0.1126394122838974</v>
      </c>
      <c r="D55" s="6">
        <f>'Fig1'!E55</f>
        <v>6.5611154786142545E-2</v>
      </c>
      <c r="E55" s="6">
        <f>PSZ!C26</f>
        <v>9.415377676486969E-2</v>
      </c>
    </row>
    <row r="56" spans="1:6" ht="13.5" customHeight="1" x14ac:dyDescent="0.25">
      <c r="A56" s="5">
        <v>1983</v>
      </c>
      <c r="B56" s="6">
        <f>'Fig1'!C56</f>
        <v>9.2487534110957156E-2</v>
      </c>
      <c r="C56" s="6">
        <f>PSZ!B27</f>
        <v>0.11513808369636536</v>
      </c>
      <c r="D56" s="6">
        <f>'Fig1'!E56</f>
        <v>6.6815370630912127E-2</v>
      </c>
      <c r="E56" s="6">
        <f>PSZ!C27</f>
        <v>9.7093850374221802E-2</v>
      </c>
    </row>
    <row r="57" spans="1:6" ht="13.5" customHeight="1" x14ac:dyDescent="0.25">
      <c r="A57" s="5">
        <v>1984</v>
      </c>
      <c r="B57" s="6">
        <f>'Fig1'!C57</f>
        <v>9.5430599975374134E-2</v>
      </c>
      <c r="C57" s="6">
        <f>PSZ!B28</f>
        <v>0.12498427182435989</v>
      </c>
      <c r="D57" s="6">
        <f>'Fig1'!E57</f>
        <v>7.2297376537959604E-2</v>
      </c>
      <c r="E57" s="6">
        <f>PSZ!C28</f>
        <v>0.10806571692228317</v>
      </c>
    </row>
    <row r="58" spans="1:6" ht="13.5" customHeight="1" x14ac:dyDescent="0.25">
      <c r="A58" s="5">
        <v>1985</v>
      </c>
      <c r="B58" s="6">
        <f>'Fig1'!C58</f>
        <v>9.5622856413381044E-2</v>
      </c>
      <c r="C58" s="6">
        <f>PSZ!B29</f>
        <v>0.12553958594799042</v>
      </c>
      <c r="D58" s="6">
        <f>'Fig1'!E58</f>
        <v>7.0868369231104497E-2</v>
      </c>
      <c r="E58" s="6">
        <f>PSZ!C29</f>
        <v>0.10700137913227081</v>
      </c>
    </row>
    <row r="59" spans="1:6" ht="13.5" customHeight="1" x14ac:dyDescent="0.25">
      <c r="A59" s="5">
        <v>1986</v>
      </c>
      <c r="B59" s="6">
        <f>'Fig1'!C59</f>
        <v>9.2931372728020101E-2</v>
      </c>
      <c r="C59" s="6">
        <f>PSZ!B30</f>
        <v>0.12209108471870422</v>
      </c>
      <c r="D59" s="6">
        <f>'Fig1'!E59</f>
        <v>6.6271363796234981E-2</v>
      </c>
      <c r="E59" s="6">
        <f>PSZ!C30</f>
        <v>9.9708005785942078E-2</v>
      </c>
    </row>
    <row r="60" spans="1:6" ht="13.5" customHeight="1" x14ac:dyDescent="0.25">
      <c r="A60" s="5">
        <v>1987</v>
      </c>
      <c r="B60" s="6">
        <f>'Fig1'!C60</f>
        <v>9.6691378643522452E-2</v>
      </c>
      <c r="C60" s="6">
        <f>PSZ!B31</f>
        <v>0.13306523859500885</v>
      </c>
      <c r="D60" s="6">
        <f>'Fig1'!E60</f>
        <v>7.0054384975182071E-2</v>
      </c>
      <c r="E60" s="6">
        <f>PSZ!C31</f>
        <v>0.10979178547859192</v>
      </c>
    </row>
    <row r="61" spans="1:6" ht="13.5" customHeight="1" x14ac:dyDescent="0.25">
      <c r="A61" s="5">
        <v>1988</v>
      </c>
      <c r="B61" s="6">
        <f>'Fig1'!C61</f>
        <v>0.11618417948029981</v>
      </c>
      <c r="C61" s="6">
        <f>PSZ!B32</f>
        <v>0.14876338839530945</v>
      </c>
      <c r="D61" s="6">
        <f>'Fig1'!E61</f>
        <v>8.7459750123910995E-2</v>
      </c>
      <c r="E61" s="6">
        <f>PSZ!C32</f>
        <v>0.12418262660503387</v>
      </c>
    </row>
    <row r="62" spans="1:6" ht="13.5" customHeight="1" x14ac:dyDescent="0.25">
      <c r="A62" s="5">
        <v>1989</v>
      </c>
      <c r="B62" s="6">
        <f>'Fig1'!C62</f>
        <v>0.11126510038595104</v>
      </c>
      <c r="C62" s="6">
        <f>PSZ!B33</f>
        <v>0.1446424275636673</v>
      </c>
      <c r="D62" s="6">
        <f>'Fig1'!E62</f>
        <v>8.2664002007293388E-2</v>
      </c>
      <c r="E62" s="6">
        <f>PSZ!C33</f>
        <v>0.12061177939176559</v>
      </c>
    </row>
    <row r="63" spans="1:6" ht="13.5" customHeight="1" x14ac:dyDescent="0.25">
      <c r="A63" s="5">
        <v>1990</v>
      </c>
      <c r="B63" s="6">
        <f>'Fig1'!C63</f>
        <v>0.11287840931465051</v>
      </c>
      <c r="C63" s="6">
        <f>PSZ!B34</f>
        <v>0.14542049169540405</v>
      </c>
      <c r="D63" s="6">
        <f>'Fig1'!E63</f>
        <v>8.3336941022029556E-2</v>
      </c>
      <c r="E63" s="6">
        <f>PSZ!C34</f>
        <v>0.1208227202296257</v>
      </c>
    </row>
    <row r="64" spans="1:6" ht="13.5" customHeight="1" x14ac:dyDescent="0.25">
      <c r="A64" s="5">
        <v>1991</v>
      </c>
      <c r="B64" s="6">
        <f>'Fig1'!C64</f>
        <v>0.10924309169780609</v>
      </c>
      <c r="C64" s="6">
        <f>PSZ!B35</f>
        <v>0.13891473412513733</v>
      </c>
      <c r="D64" s="6">
        <f>'Fig1'!E64</f>
        <v>7.7543395194042242E-2</v>
      </c>
      <c r="E64" s="6">
        <f>PSZ!C35</f>
        <v>0.11496724188327789</v>
      </c>
    </row>
    <row r="65" spans="1:5" ht="13.5" customHeight="1" x14ac:dyDescent="0.25">
      <c r="A65" s="5">
        <v>1992</v>
      </c>
      <c r="B65" s="6">
        <f>'Fig1'!C65</f>
        <v>0.11597736769774794</v>
      </c>
      <c r="C65" s="6">
        <f>PSZ!B36</f>
        <v>0.15014225244522095</v>
      </c>
      <c r="D65" s="6">
        <f>'Fig1'!E65</f>
        <v>7.9735921906976981E-2</v>
      </c>
      <c r="E65" s="6">
        <f>PSZ!C36</f>
        <v>0.12335435301065445</v>
      </c>
    </row>
    <row r="66" spans="1:5" ht="13.5" customHeight="1" x14ac:dyDescent="0.25">
      <c r="A66" s="5">
        <v>1993</v>
      </c>
      <c r="B66" s="6">
        <f>'Fig1'!C66</f>
        <v>0.10954075171346821</v>
      </c>
      <c r="C66" s="6">
        <f>PSZ!B37</f>
        <v>0.14641934633255005</v>
      </c>
      <c r="D66" s="6">
        <f>'Fig1'!E66</f>
        <v>7.2809681793638795E-2</v>
      </c>
      <c r="E66" s="6">
        <f>PSZ!C37</f>
        <v>0.11723674833774567</v>
      </c>
    </row>
    <row r="67" spans="1:5" ht="13.5" customHeight="1" x14ac:dyDescent="0.25">
      <c r="A67" s="5">
        <v>1994</v>
      </c>
      <c r="B67" s="6">
        <f>'Fig1'!C67</f>
        <v>0.10947565686902427</v>
      </c>
      <c r="C67" s="6">
        <f>PSZ!B38</f>
        <v>0.14685395359992981</v>
      </c>
      <c r="D67" s="6">
        <f>'Fig1'!E67</f>
        <v>7.3669655385035615E-2</v>
      </c>
      <c r="E67" s="6">
        <f>PSZ!C38</f>
        <v>0.1162799745798111</v>
      </c>
    </row>
    <row r="68" spans="1:5" ht="13.5" customHeight="1" x14ac:dyDescent="0.25">
      <c r="A68" s="5">
        <v>1995</v>
      </c>
      <c r="B68" s="6">
        <f>'Fig1'!C68</f>
        <v>0.11512130249241838</v>
      </c>
      <c r="C68" s="6">
        <f>PSZ!B39</f>
        <v>0.15284636616706848</v>
      </c>
      <c r="D68" s="6">
        <f>'Fig1'!E68</f>
        <v>7.7604961237693143E-2</v>
      </c>
      <c r="E68" s="6">
        <f>PSZ!C39</f>
        <v>0.12045539170503616</v>
      </c>
    </row>
    <row r="69" spans="1:5" ht="13.5" customHeight="1" x14ac:dyDescent="0.25">
      <c r="A69" s="5">
        <v>1996</v>
      </c>
      <c r="B69" s="6">
        <f>'Fig1'!C69</f>
        <v>0.11931018728926303</v>
      </c>
      <c r="C69" s="6">
        <f>PSZ!B40</f>
        <v>0.15964031219482422</v>
      </c>
      <c r="D69" s="6">
        <f>'Fig1'!E69</f>
        <v>8.1103190969653641E-2</v>
      </c>
      <c r="E69" s="6">
        <f>PSZ!C40</f>
        <v>0.12473166733980179</v>
      </c>
    </row>
    <row r="70" spans="1:5" ht="13.5" customHeight="1" x14ac:dyDescent="0.25">
      <c r="A70" s="5">
        <v>1997</v>
      </c>
      <c r="B70" s="6">
        <f>'Fig1'!C70</f>
        <v>0.12490294670435617</v>
      </c>
      <c r="C70" s="6">
        <f>PSZ!B41</f>
        <v>0.16627532243728638</v>
      </c>
      <c r="D70" s="6">
        <f>'Fig1'!E70</f>
        <v>8.5504586668831761E-2</v>
      </c>
      <c r="E70" s="6">
        <f>PSZ!C41</f>
        <v>0.12977787852287292</v>
      </c>
    </row>
    <row r="71" spans="1:5" ht="13.5" customHeight="1" x14ac:dyDescent="0.25">
      <c r="A71" s="5">
        <v>1998</v>
      </c>
      <c r="B71" s="6">
        <f>'Fig1'!C71</f>
        <v>0.12637675646198396</v>
      </c>
      <c r="C71" s="6">
        <f>PSZ!B42</f>
        <v>0.16923791170120239</v>
      </c>
      <c r="D71" s="6">
        <f>'Fig1'!E71</f>
        <v>8.6803083366503303E-2</v>
      </c>
      <c r="E71" s="6">
        <f>PSZ!C42</f>
        <v>0.13113458454608917</v>
      </c>
    </row>
    <row r="72" spans="1:5" ht="13.5" customHeight="1" x14ac:dyDescent="0.25">
      <c r="A72" s="5">
        <v>1999</v>
      </c>
      <c r="B72" s="6">
        <f>'Fig1'!C72</f>
        <v>0.13162035713692485</v>
      </c>
      <c r="C72" s="6">
        <f>PSZ!B43</f>
        <v>0.17707523703575134</v>
      </c>
      <c r="D72" s="6">
        <f>'Fig1'!E72</f>
        <v>9.06087050726571E-2</v>
      </c>
      <c r="E72" s="6">
        <f>PSZ!C43</f>
        <v>0.13691259920597076</v>
      </c>
    </row>
    <row r="73" spans="1:5" ht="13.5" customHeight="1" x14ac:dyDescent="0.25">
      <c r="A73" s="5">
        <v>2000</v>
      </c>
      <c r="B73" s="6">
        <f>'Fig1'!C73</f>
        <v>0.13670178501652119</v>
      </c>
      <c r="C73" s="6">
        <f>PSZ!B44</f>
        <v>0.18267017602920532</v>
      </c>
      <c r="D73" s="6">
        <f>'Fig1'!E73</f>
        <v>9.4509605359795038E-2</v>
      </c>
      <c r="E73" s="6">
        <f>PSZ!C44</f>
        <v>0.14076106250286102</v>
      </c>
    </row>
    <row r="74" spans="1:5" ht="13.5" customHeight="1" x14ac:dyDescent="0.25">
      <c r="A74" s="5">
        <v>2001</v>
      </c>
      <c r="B74" s="6">
        <f>'Fig1'!C74</f>
        <v>0.12713426863166885</v>
      </c>
      <c r="C74" s="6">
        <f>PSZ!B45</f>
        <v>0.17269401252269745</v>
      </c>
      <c r="D74" s="6">
        <f>'Fig1'!E74</f>
        <v>8.6020749470970284E-2</v>
      </c>
      <c r="E74" s="6">
        <f>PSZ!C45</f>
        <v>0.1376899778842926</v>
      </c>
    </row>
    <row r="75" spans="1:5" ht="13.5" customHeight="1" x14ac:dyDescent="0.25">
      <c r="A75" s="5">
        <v>2002</v>
      </c>
      <c r="B75" s="6">
        <f>'Fig1'!C75</f>
        <v>0.12068197568424517</v>
      </c>
      <c r="C75" s="6">
        <f>PSZ!B46</f>
        <v>0.17056876420974731</v>
      </c>
      <c r="D75" s="6">
        <f>'Fig1'!E75</f>
        <v>8.036672533413558E-2</v>
      </c>
      <c r="E75" s="6">
        <f>PSZ!C46</f>
        <v>0.13940544426441193</v>
      </c>
    </row>
    <row r="76" spans="1:5" ht="13.5" customHeight="1" x14ac:dyDescent="0.25">
      <c r="A76" s="5">
        <v>2003</v>
      </c>
      <c r="B76" s="6">
        <f>'Fig1'!C76</f>
        <v>0.12377478129489432</v>
      </c>
      <c r="C76" s="6">
        <f>PSZ!B47</f>
        <v>0.17203257977962494</v>
      </c>
      <c r="D76" s="6">
        <f>'Fig1'!E76</f>
        <v>8.3090076888733974E-2</v>
      </c>
      <c r="E76" s="6">
        <f>PSZ!C47</f>
        <v>0.14093117415904999</v>
      </c>
    </row>
    <row r="77" spans="1:5" ht="13.5" customHeight="1" x14ac:dyDescent="0.25">
      <c r="A77" s="5">
        <v>2004</v>
      </c>
      <c r="B77" s="6">
        <f>'Fig1'!C77</f>
        <v>0.13260924234253701</v>
      </c>
      <c r="C77" s="6">
        <f>PSZ!B48</f>
        <v>0.18320697546005249</v>
      </c>
      <c r="D77" s="6">
        <f>'Fig1'!E77</f>
        <v>8.9180091516531806E-2</v>
      </c>
      <c r="E77" s="6">
        <f>PSZ!C48</f>
        <v>0.14785221219062805</v>
      </c>
    </row>
    <row r="78" spans="1:5" ht="13.5" customHeight="1" x14ac:dyDescent="0.25">
      <c r="A78" s="5">
        <v>2005</v>
      </c>
      <c r="B78" s="6">
        <f>'Fig1'!C78</f>
        <v>0.14257478164468423</v>
      </c>
      <c r="C78" s="6">
        <f>PSZ!B49</f>
        <v>0.19373923540115356</v>
      </c>
      <c r="D78" s="6">
        <f>'Fig1'!E78</f>
        <v>9.5123410492338856E-2</v>
      </c>
      <c r="E78" s="6">
        <f>PSZ!C49</f>
        <v>0.15258103609085083</v>
      </c>
    </row>
    <row r="79" spans="1:5" ht="13.5" customHeight="1" x14ac:dyDescent="0.25">
      <c r="A79" s="5">
        <v>2006</v>
      </c>
      <c r="B79" s="6">
        <f>'Fig1'!C79</f>
        <v>0.14696344047345955</v>
      </c>
      <c r="C79" s="6">
        <f>PSZ!B50</f>
        <v>0.20098753273487091</v>
      </c>
      <c r="D79" s="6">
        <f>'Fig1'!E79</f>
        <v>9.8223339611121438E-2</v>
      </c>
      <c r="E79" s="6">
        <f>PSZ!C50</f>
        <v>0.15777617692947388</v>
      </c>
    </row>
    <row r="80" spans="1:5" ht="13.5" customHeight="1" x14ac:dyDescent="0.25">
      <c r="A80" s="5">
        <v>2007</v>
      </c>
      <c r="B80" s="6">
        <f>'Fig1'!C80</f>
        <v>0.14610594510750965</v>
      </c>
      <c r="C80" s="6">
        <f>PSZ!B51</f>
        <v>0.19863876700401306</v>
      </c>
      <c r="D80" s="6">
        <f>'Fig1'!E80</f>
        <v>9.4563324470752594E-2</v>
      </c>
      <c r="E80" s="6">
        <f>PSZ!C51</f>
        <v>0.15263952314853668</v>
      </c>
    </row>
    <row r="81" spans="1:5" ht="13.5" customHeight="1" x14ac:dyDescent="0.25">
      <c r="A81" s="5">
        <v>2008</v>
      </c>
      <c r="B81" s="6">
        <f>'Fig1'!C81</f>
        <v>0.13955021491106612</v>
      </c>
      <c r="C81" s="6">
        <f>PSZ!B52</f>
        <v>0.19521696865558624</v>
      </c>
      <c r="D81" s="6">
        <f>'Fig1'!E81</f>
        <v>8.4723553346400554E-2</v>
      </c>
      <c r="E81" s="6">
        <f>PSZ!C52</f>
        <v>0.15322943031787872</v>
      </c>
    </row>
    <row r="82" spans="1:5" ht="13.5" customHeight="1" x14ac:dyDescent="0.25">
      <c r="A82" s="5">
        <v>2009</v>
      </c>
      <c r="B82" s="6">
        <f>'Fig1'!C82</f>
        <v>0.13091121874891942</v>
      </c>
      <c r="C82" s="6">
        <f>PSZ!B53</f>
        <v>0.18539862334728241</v>
      </c>
      <c r="D82" s="6">
        <f>'Fig1'!E82</f>
        <v>7.7804968638845548E-2</v>
      </c>
      <c r="E82" s="6">
        <f>PSZ!C53</f>
        <v>0.15093521773815155</v>
      </c>
    </row>
    <row r="83" spans="1:5" ht="13.5" customHeight="1" x14ac:dyDescent="0.25">
      <c r="A83" s="5">
        <v>2010</v>
      </c>
      <c r="B83" s="6">
        <f>'Fig1'!C83</f>
        <v>0.14296488171438282</v>
      </c>
      <c r="C83" s="6">
        <f>PSZ!B54</f>
        <v>0.19798023998737335</v>
      </c>
      <c r="D83" s="6">
        <f>'Fig1'!E83</f>
        <v>8.5720370581185562E-2</v>
      </c>
      <c r="E83" s="6">
        <f>PSZ!C54</f>
        <v>0.15936015546321869</v>
      </c>
    </row>
    <row r="84" spans="1:5" ht="13.5" customHeight="1" x14ac:dyDescent="0.25">
      <c r="A84" s="5">
        <v>2011</v>
      </c>
      <c r="B84" s="6">
        <f>'Fig1'!C84</f>
        <v>0.13842295139515765</v>
      </c>
      <c r="C84" s="6">
        <f>PSZ!B55</f>
        <v>0.19600512087345123</v>
      </c>
      <c r="D84" s="6">
        <f>'Fig1'!E84</f>
        <v>8.1359490192568745E-2</v>
      </c>
      <c r="E84" s="6">
        <f>PSZ!C55</f>
        <v>0.15827284753322601</v>
      </c>
    </row>
    <row r="85" spans="1:5" ht="13.5" customHeight="1" x14ac:dyDescent="0.25">
      <c r="A85" s="5">
        <v>2012</v>
      </c>
      <c r="B85" s="6">
        <f>'Fig1'!C85</f>
        <v>0.15229122380983121</v>
      </c>
      <c r="C85" s="6">
        <f>PSZ!B56</f>
        <v>0.20779828727245331</v>
      </c>
      <c r="D85" s="6">
        <f>'Fig1'!E85</f>
        <v>9.3432484478077574E-2</v>
      </c>
      <c r="E85" s="6">
        <f>PSZ!C56</f>
        <v>0.16669024527072906</v>
      </c>
    </row>
    <row r="86" spans="1:5" ht="13.5" customHeight="1" x14ac:dyDescent="0.25">
      <c r="A86" s="5">
        <v>2013</v>
      </c>
      <c r="B86" s="6">
        <f>'Fig1'!C86</f>
        <v>0.13896760061229452</v>
      </c>
      <c r="C86" s="6">
        <f>PSZ!B57</f>
        <v>0.1959569901227951</v>
      </c>
      <c r="D86" s="6">
        <f>'Fig1'!E86</f>
        <v>8.280797718239509E-2</v>
      </c>
      <c r="E86" s="6">
        <f>PSZ!C57</f>
        <v>0.15344133973121643</v>
      </c>
    </row>
    <row r="87" spans="1:5" x14ac:dyDescent="0.25">
      <c r="A87" s="5">
        <v>2014</v>
      </c>
      <c r="B87" s="6">
        <f>'Fig1'!C87</f>
        <v>0.14277984870529348</v>
      </c>
      <c r="C87" s="6">
        <f>PSZ!B58</f>
        <v>0.20195885002613068</v>
      </c>
      <c r="D87" s="6">
        <f>'Fig1'!E87</f>
        <v>8.6381387551909522E-2</v>
      </c>
      <c r="E87" s="6">
        <f>PSZ!C58</f>
        <v>0.15664321184158325</v>
      </c>
    </row>
    <row r="88" spans="1:5" x14ac:dyDescent="0.25">
      <c r="A88" s="218">
        <v>2015</v>
      </c>
      <c r="B88" s="173">
        <f>'Fig1'!C88</f>
        <v>0.14118367565625728</v>
      </c>
      <c r="C88" s="173"/>
      <c r="D88" s="173">
        <f>'Fig1'!E88</f>
        <v>8.5472598105556033E-2</v>
      </c>
      <c r="E88" s="173"/>
    </row>
    <row r="89" spans="1:5" x14ac:dyDescent="0.25">
      <c r="A89" s="5"/>
    </row>
    <row r="90" spans="1:5" x14ac:dyDescent="0.25">
      <c r="A90" s="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79998168889431442"/>
  </sheetPr>
  <dimension ref="A1:T51"/>
  <sheetViews>
    <sheetView workbookViewId="0">
      <selection activeCell="P35" sqref="P35"/>
    </sheetView>
  </sheetViews>
  <sheetFormatPr defaultRowHeight="15" x14ac:dyDescent="0.25"/>
  <cols>
    <col min="1" max="1" width="11.140625" style="27" customWidth="1"/>
    <col min="2" max="4" width="9.28515625" style="27" bestFit="1" customWidth="1"/>
    <col min="5" max="5" width="7.140625" style="27" customWidth="1"/>
    <col min="6" max="9" width="9.85546875" style="27" customWidth="1"/>
    <col min="10" max="10" width="9.140625" style="27"/>
    <col min="11" max="11" width="9.7109375" style="27" customWidth="1"/>
    <col min="12" max="12" width="9.140625" style="27"/>
    <col min="13" max="13" width="8.5703125" style="27" customWidth="1"/>
    <col min="14" max="14" width="11.28515625" style="27" customWidth="1"/>
    <col min="15" max="15" width="6.42578125" style="27" customWidth="1"/>
    <col min="16" max="17" width="8.28515625" style="27" customWidth="1"/>
    <col min="18" max="20" width="9.140625" style="27"/>
    <col min="21" max="21" width="10" style="27" bestFit="1" customWidth="1"/>
    <col min="22" max="16384" width="9.140625" style="27"/>
  </cols>
  <sheetData>
    <row r="1" spans="1:7" x14ac:dyDescent="0.25">
      <c r="A1" s="26" t="s">
        <v>111</v>
      </c>
      <c r="G1" s="2"/>
    </row>
    <row r="26" spans="1:20" ht="69" customHeight="1" x14ac:dyDescent="0.25">
      <c r="A26" s="234" t="s">
        <v>146</v>
      </c>
      <c r="B26" s="234"/>
      <c r="C26" s="234"/>
      <c r="D26" s="234"/>
      <c r="E26" s="234"/>
      <c r="F26" s="234"/>
      <c r="G26" s="234"/>
      <c r="H26" s="234"/>
      <c r="I26" s="234"/>
      <c r="J26" s="234"/>
      <c r="K26" s="9"/>
      <c r="L26" s="122"/>
      <c r="M26" s="9"/>
    </row>
    <row r="27" spans="1:20" x14ac:dyDescent="0.25">
      <c r="A27" s="25" t="s">
        <v>183</v>
      </c>
      <c r="F27" s="31"/>
      <c r="G27" s="31"/>
      <c r="H27" s="31"/>
      <c r="I27" s="31"/>
      <c r="J27" s="31"/>
      <c r="K27" s="9"/>
      <c r="L27" s="122"/>
      <c r="M27" s="9"/>
    </row>
    <row r="28" spans="1:20" x14ac:dyDescent="0.25">
      <c r="D28" s="9"/>
      <c r="F28" s="122"/>
      <c r="H28" s="122"/>
      <c r="J28" s="123"/>
      <c r="K28" s="9"/>
      <c r="L28" s="122"/>
      <c r="M28" s="9"/>
    </row>
    <row r="29" spans="1:20" x14ac:dyDescent="0.25">
      <c r="D29" s="9"/>
      <c r="F29" s="122"/>
      <c r="H29" s="122"/>
      <c r="J29" s="123"/>
      <c r="K29" s="9"/>
      <c r="L29" s="122"/>
      <c r="M29" s="9"/>
    </row>
    <row r="30" spans="1:20" x14ac:dyDescent="0.25">
      <c r="D30" s="9"/>
      <c r="F30" s="122"/>
      <c r="H30" s="122"/>
      <c r="J30" s="123"/>
      <c r="K30" s="9"/>
      <c r="L30" s="122"/>
      <c r="M30" s="9"/>
    </row>
    <row r="31" spans="1:20" x14ac:dyDescent="0.25">
      <c r="C31" s="26"/>
      <c r="D31" s="10"/>
      <c r="F31" s="122"/>
      <c r="G31" s="122"/>
      <c r="H31" s="122"/>
      <c r="I31" s="122"/>
      <c r="J31" s="123"/>
      <c r="K31" s="9"/>
      <c r="L31" s="122"/>
      <c r="M31" s="122"/>
      <c r="N31" s="122"/>
      <c r="O31" s="122"/>
    </row>
    <row r="32" spans="1:20" x14ac:dyDescent="0.25">
      <c r="B32" s="3" t="s">
        <v>112</v>
      </c>
      <c r="C32" s="4"/>
      <c r="D32" s="124"/>
      <c r="F32" s="124"/>
      <c r="G32" s="124"/>
      <c r="H32" s="125"/>
      <c r="I32" s="125"/>
      <c r="J32" s="124"/>
      <c r="K32" s="124"/>
      <c r="L32" s="124"/>
      <c r="M32" s="124"/>
      <c r="N32" s="125"/>
      <c r="O32" s="125"/>
      <c r="P32" s="61"/>
      <c r="Q32" s="61"/>
      <c r="R32" s="61"/>
      <c r="S32" s="61"/>
      <c r="T32" s="61"/>
    </row>
    <row r="33" spans="1:20" x14ac:dyDescent="0.25">
      <c r="A33" s="3"/>
      <c r="B33" s="126" t="s">
        <v>113</v>
      </c>
      <c r="C33" s="127" t="s">
        <v>114</v>
      </c>
      <c r="D33" s="128"/>
      <c r="F33" s="128"/>
      <c r="G33" s="128"/>
      <c r="H33" s="128"/>
      <c r="I33" s="128"/>
      <c r="J33" s="128"/>
      <c r="K33" s="128"/>
      <c r="L33" s="128"/>
      <c r="M33" s="128"/>
      <c r="N33" s="129"/>
      <c r="O33" s="61"/>
      <c r="P33" s="129"/>
      <c r="Q33" s="61"/>
      <c r="T33" s="61"/>
    </row>
    <row r="34" spans="1:20" x14ac:dyDescent="0.25">
      <c r="A34" s="130" t="s">
        <v>115</v>
      </c>
      <c r="B34" s="131">
        <v>0.18562142273888199</v>
      </c>
      <c r="C34" s="131">
        <v>-1.3169894519393401E-2</v>
      </c>
      <c r="D34" s="132"/>
      <c r="F34" s="133"/>
      <c r="G34" s="134"/>
      <c r="H34" s="135"/>
      <c r="I34" s="136"/>
      <c r="J34" s="9"/>
      <c r="K34" s="137"/>
      <c r="L34" s="137"/>
      <c r="M34" s="138"/>
      <c r="N34" s="139"/>
      <c r="O34" s="61"/>
      <c r="P34" s="140"/>
      <c r="Q34" s="138"/>
      <c r="T34" s="61"/>
    </row>
    <row r="35" spans="1:20" x14ac:dyDescent="0.25">
      <c r="A35" s="130" t="s">
        <v>116</v>
      </c>
      <c r="B35" s="131">
        <v>5.9522384083658536E-2</v>
      </c>
      <c r="C35" s="131">
        <v>-4.6500367619524176E-3</v>
      </c>
      <c r="D35" s="132"/>
      <c r="F35" s="133"/>
      <c r="G35" s="134"/>
      <c r="H35" s="135"/>
      <c r="I35" s="136"/>
      <c r="J35" s="9"/>
      <c r="K35" s="137"/>
      <c r="L35" s="137"/>
      <c r="M35" s="138"/>
      <c r="N35" s="139"/>
      <c r="O35" s="61"/>
      <c r="P35" s="140"/>
      <c r="Q35" s="138"/>
      <c r="T35" s="61"/>
    </row>
    <row r="36" spans="1:20" x14ac:dyDescent="0.25">
      <c r="A36" s="130" t="s">
        <v>117</v>
      </c>
      <c r="B36" s="131">
        <v>5.9096149734235992E-2</v>
      </c>
      <c r="C36" s="131">
        <v>6.0453165357298652E-3</v>
      </c>
      <c r="D36" s="132"/>
      <c r="F36" s="133"/>
      <c r="G36" s="134"/>
      <c r="H36" s="135"/>
      <c r="I36" s="136"/>
      <c r="J36" s="9"/>
      <c r="K36" s="137"/>
      <c r="L36" s="137"/>
      <c r="M36" s="138"/>
      <c r="N36" s="139"/>
      <c r="O36" s="61"/>
      <c r="P36" s="140"/>
      <c r="Q36" s="138"/>
      <c r="T36" s="61"/>
    </row>
    <row r="37" spans="1:20" x14ac:dyDescent="0.25">
      <c r="A37" s="130" t="s">
        <v>118</v>
      </c>
      <c r="B37" s="131">
        <v>5.3521444320131756E-2</v>
      </c>
      <c r="C37" s="131">
        <v>-6.0318748577454964E-4</v>
      </c>
      <c r="D37" s="132"/>
      <c r="F37" s="133"/>
      <c r="G37" s="134"/>
      <c r="H37" s="135"/>
      <c r="I37" s="136"/>
      <c r="J37" s="9"/>
      <c r="K37" s="137"/>
      <c r="L37" s="137"/>
      <c r="M37" s="138"/>
      <c r="N37" s="139"/>
      <c r="O37" s="61"/>
      <c r="P37" s="140"/>
      <c r="Q37" s="138"/>
      <c r="T37" s="61"/>
    </row>
    <row r="38" spans="1:20" x14ac:dyDescent="0.25">
      <c r="A38" s="130" t="s">
        <v>119</v>
      </c>
      <c r="B38" s="131">
        <v>1.9500154418047172E-2</v>
      </c>
      <c r="C38" s="131">
        <v>-2.3225692249038933E-3</v>
      </c>
      <c r="D38" s="132"/>
      <c r="F38" s="133"/>
      <c r="G38" s="134"/>
      <c r="H38" s="135"/>
      <c r="I38" s="136"/>
      <c r="J38" s="9"/>
      <c r="K38" s="137"/>
      <c r="L38" s="137"/>
      <c r="M38" s="138"/>
      <c r="N38" s="139"/>
      <c r="O38" s="61"/>
      <c r="P38" s="140"/>
      <c r="Q38" s="138"/>
      <c r="T38" s="61"/>
    </row>
    <row r="39" spans="1:20" x14ac:dyDescent="0.25">
      <c r="A39" s="130" t="s">
        <v>120</v>
      </c>
      <c r="B39" s="131">
        <v>1.1957171616387891E-2</v>
      </c>
      <c r="C39" s="131">
        <v>4.0526237348136469E-4</v>
      </c>
      <c r="D39" s="132"/>
      <c r="F39" s="133"/>
      <c r="G39" s="134"/>
      <c r="H39" s="135"/>
      <c r="I39" s="136"/>
      <c r="J39" s="9"/>
      <c r="K39" s="137"/>
      <c r="L39" s="137"/>
      <c r="M39" s="138"/>
      <c r="N39" s="139"/>
      <c r="O39" s="61"/>
      <c r="P39" s="140"/>
      <c r="Q39" s="138"/>
      <c r="T39" s="61"/>
    </row>
    <row r="40" spans="1:20" x14ac:dyDescent="0.25">
      <c r="A40" s="130" t="s">
        <v>121</v>
      </c>
      <c r="B40" s="131">
        <v>9.1628218649448673E-3</v>
      </c>
      <c r="C40" s="131">
        <v>3.525754636006346E-3</v>
      </c>
      <c r="D40" s="132"/>
      <c r="F40" s="133"/>
      <c r="G40" s="134"/>
      <c r="H40" s="135"/>
      <c r="I40" s="136"/>
      <c r="J40" s="9"/>
      <c r="K40" s="137"/>
      <c r="L40" s="137"/>
      <c r="M40" s="141"/>
      <c r="N40" s="139"/>
      <c r="O40" s="61"/>
      <c r="P40" s="140"/>
      <c r="Q40" s="141"/>
      <c r="T40" s="61"/>
    </row>
    <row r="41" spans="1:20" x14ac:dyDescent="0.25">
      <c r="A41" s="130" t="s">
        <v>122</v>
      </c>
      <c r="B41" s="131">
        <v>4.3093946447167464E-3</v>
      </c>
      <c r="C41" s="131">
        <v>6.8843014004213686E-3</v>
      </c>
      <c r="D41" s="132"/>
      <c r="F41" s="133"/>
      <c r="G41" s="134"/>
      <c r="H41" s="135"/>
      <c r="I41" s="136"/>
      <c r="J41" s="9"/>
      <c r="K41" s="137"/>
      <c r="L41" s="137"/>
      <c r="M41" s="141"/>
      <c r="N41" s="142"/>
      <c r="O41" s="129"/>
      <c r="P41" s="140"/>
      <c r="Q41" s="141"/>
      <c r="T41" s="61"/>
    </row>
    <row r="42" spans="1:20" x14ac:dyDescent="0.25">
      <c r="A42" s="130" t="s">
        <v>123</v>
      </c>
      <c r="B42" s="131">
        <v>-2.0525961075691162E-3</v>
      </c>
      <c r="C42" s="131">
        <v>1.1573389895202296E-2</v>
      </c>
      <c r="D42" s="132"/>
      <c r="F42" s="134"/>
      <c r="G42" s="134"/>
      <c r="H42" s="135"/>
      <c r="I42" s="136"/>
      <c r="J42" s="9"/>
      <c r="K42" s="137"/>
      <c r="L42" s="137"/>
      <c r="M42" s="141"/>
      <c r="N42" s="139"/>
      <c r="O42" s="61"/>
      <c r="P42" s="140"/>
      <c r="Q42" s="141"/>
      <c r="T42" s="61"/>
    </row>
    <row r="43" spans="1:20" x14ac:dyDescent="0.25">
      <c r="A43" s="130" t="s">
        <v>124</v>
      </c>
      <c r="B43" s="143">
        <v>-2.5059181289262245E-3</v>
      </c>
      <c r="C43" s="143">
        <v>1.7721517551392143E-2</v>
      </c>
      <c r="D43" s="132"/>
      <c r="F43" s="134"/>
      <c r="G43" s="134"/>
      <c r="H43" s="135"/>
      <c r="I43" s="136"/>
      <c r="J43" s="9"/>
      <c r="K43" s="137"/>
      <c r="L43" s="137"/>
      <c r="M43" s="141"/>
      <c r="N43" s="139"/>
      <c r="O43" s="61"/>
      <c r="P43" s="144"/>
      <c r="Q43" s="141"/>
      <c r="T43" s="61"/>
    </row>
    <row r="44" spans="1:20" x14ac:dyDescent="0.25">
      <c r="A44" s="130" t="s">
        <v>125</v>
      </c>
      <c r="B44" s="143">
        <v>-3.1259058101909794E-3</v>
      </c>
      <c r="C44" s="143">
        <v>3.0345101893951381E-2</v>
      </c>
      <c r="D44" s="132"/>
      <c r="F44" s="134"/>
      <c r="G44" s="134"/>
      <c r="H44" s="135"/>
      <c r="I44" s="136"/>
      <c r="J44" s="9"/>
      <c r="K44" s="137"/>
      <c r="L44" s="137"/>
      <c r="M44" s="141"/>
      <c r="N44" s="139"/>
      <c r="O44" s="61"/>
      <c r="P44" s="140"/>
      <c r="Q44" s="141"/>
      <c r="T44" s="61"/>
    </row>
    <row r="45" spans="1:20" x14ac:dyDescent="0.25">
      <c r="A45" s="145" t="s">
        <v>126</v>
      </c>
      <c r="B45" s="143">
        <v>-2.9660375101961942E-3</v>
      </c>
      <c r="C45" s="143">
        <v>0.10324409981528627</v>
      </c>
      <c r="D45" s="132"/>
      <c r="F45" s="134"/>
      <c r="G45" s="134"/>
      <c r="H45" s="135"/>
      <c r="I45" s="136"/>
      <c r="K45" s="137"/>
      <c r="L45" s="137"/>
      <c r="M45" s="140"/>
      <c r="N45" s="55"/>
      <c r="P45" s="140"/>
      <c r="Q45" s="140"/>
    </row>
    <row r="46" spans="1:20" x14ac:dyDescent="0.25">
      <c r="A46" s="176" t="s">
        <v>127</v>
      </c>
      <c r="B46" s="177">
        <v>1.4493281049487555E-2</v>
      </c>
      <c r="C46" s="177">
        <v>1.3951536765183093E-2</v>
      </c>
      <c r="D46" s="146"/>
      <c r="F46" s="136"/>
      <c r="G46" s="136"/>
      <c r="H46" s="136"/>
      <c r="I46" s="134"/>
      <c r="J46" s="9"/>
      <c r="K46" s="147"/>
      <c r="L46" s="148"/>
      <c r="M46" s="55"/>
      <c r="N46" s="55"/>
    </row>
    <row r="47" spans="1:20" x14ac:dyDescent="0.25">
      <c r="A47" s="31"/>
      <c r="B47" s="31"/>
      <c r="C47" s="31"/>
      <c r="D47" s="61"/>
      <c r="E47" s="61"/>
      <c r="F47" s="136"/>
      <c r="G47" s="61"/>
      <c r="H47" s="61"/>
      <c r="I47" s="9"/>
      <c r="J47" s="9"/>
      <c r="K47" s="9"/>
      <c r="L47" s="9"/>
      <c r="M47" s="9"/>
    </row>
    <row r="48" spans="1:20" x14ac:dyDescent="0.25">
      <c r="A48" s="149" t="s">
        <v>128</v>
      </c>
      <c r="B48" s="31"/>
      <c r="C48" s="31"/>
      <c r="D48" s="31"/>
      <c r="E48" s="31"/>
      <c r="F48" s="31"/>
      <c r="G48" s="31"/>
      <c r="H48" s="31"/>
    </row>
    <row r="49" spans="1:8" x14ac:dyDescent="0.25">
      <c r="A49" s="149" t="s">
        <v>129</v>
      </c>
      <c r="B49" s="31"/>
      <c r="C49" s="31"/>
      <c r="D49" s="31"/>
      <c r="E49" s="31"/>
      <c r="F49" s="31"/>
      <c r="G49" s="31"/>
      <c r="H49" s="31"/>
    </row>
    <row r="50" spans="1:8" x14ac:dyDescent="0.25">
      <c r="A50" s="149"/>
      <c r="B50" s="31"/>
      <c r="C50" s="31"/>
      <c r="D50" s="31"/>
      <c r="E50" s="31"/>
      <c r="F50" s="31"/>
      <c r="G50" s="31"/>
      <c r="H50" s="31"/>
    </row>
    <row r="51" spans="1:8" x14ac:dyDescent="0.25">
      <c r="A51" s="149"/>
      <c r="B51" s="31"/>
      <c r="C51" s="31"/>
      <c r="D51" s="31"/>
      <c r="E51" s="31"/>
      <c r="F51" s="31"/>
      <c r="G51" s="31"/>
      <c r="H51" s="31"/>
    </row>
  </sheetData>
  <mergeCells count="1">
    <mergeCell ref="A26:J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9" tint="0.79998168889431442"/>
  </sheetPr>
  <dimension ref="A1:I119"/>
  <sheetViews>
    <sheetView workbookViewId="0">
      <selection activeCell="P35" sqref="P35"/>
    </sheetView>
  </sheetViews>
  <sheetFormatPr defaultRowHeight="15" x14ac:dyDescent="0.25"/>
  <cols>
    <col min="1" max="1" width="9.140625" style="27"/>
    <col min="2" max="2" width="10.140625" style="27" customWidth="1"/>
    <col min="3" max="3" width="11.7109375" style="27" customWidth="1"/>
    <col min="4" max="4" width="10.7109375" style="27" customWidth="1"/>
    <col min="5" max="5" width="9.140625" style="27" customWidth="1"/>
    <col min="6" max="255" width="9.140625" style="27"/>
    <col min="256" max="256" width="10.140625" style="27" customWidth="1"/>
    <col min="257" max="257" width="8" style="27" customWidth="1"/>
    <col min="258" max="258" width="11.85546875" style="27" customWidth="1"/>
    <col min="259" max="259" width="10.85546875" style="27" customWidth="1"/>
    <col min="260" max="511" width="9.140625" style="27"/>
    <col min="512" max="512" width="10.140625" style="27" customWidth="1"/>
    <col min="513" max="513" width="8" style="27" customWidth="1"/>
    <col min="514" max="514" width="11.85546875" style="27" customWidth="1"/>
    <col min="515" max="515" width="10.85546875" style="27" customWidth="1"/>
    <col min="516" max="767" width="9.140625" style="27"/>
    <col min="768" max="768" width="10.140625" style="27" customWidth="1"/>
    <col min="769" max="769" width="8" style="27" customWidth="1"/>
    <col min="770" max="770" width="11.85546875" style="27" customWidth="1"/>
    <col min="771" max="771" width="10.85546875" style="27" customWidth="1"/>
    <col min="772" max="1023" width="9.140625" style="27"/>
    <col min="1024" max="1024" width="10.140625" style="27" customWidth="1"/>
    <col min="1025" max="1025" width="8" style="27" customWidth="1"/>
    <col min="1026" max="1026" width="11.85546875" style="27" customWidth="1"/>
    <col min="1027" max="1027" width="10.85546875" style="27" customWidth="1"/>
    <col min="1028" max="1279" width="9.140625" style="27"/>
    <col min="1280" max="1280" width="10.140625" style="27" customWidth="1"/>
    <col min="1281" max="1281" width="8" style="27" customWidth="1"/>
    <col min="1282" max="1282" width="11.85546875" style="27" customWidth="1"/>
    <col min="1283" max="1283" width="10.85546875" style="27" customWidth="1"/>
    <col min="1284" max="1535" width="9.140625" style="27"/>
    <col min="1536" max="1536" width="10.140625" style="27" customWidth="1"/>
    <col min="1537" max="1537" width="8" style="27" customWidth="1"/>
    <col min="1538" max="1538" width="11.85546875" style="27" customWidth="1"/>
    <col min="1539" max="1539" width="10.85546875" style="27" customWidth="1"/>
    <col min="1540" max="1791" width="9.140625" style="27"/>
    <col min="1792" max="1792" width="10.140625" style="27" customWidth="1"/>
    <col min="1793" max="1793" width="8" style="27" customWidth="1"/>
    <col min="1794" max="1794" width="11.85546875" style="27" customWidth="1"/>
    <col min="1795" max="1795" width="10.85546875" style="27" customWidth="1"/>
    <col min="1796" max="2047" width="9.140625" style="27"/>
    <col min="2048" max="2048" width="10.140625" style="27" customWidth="1"/>
    <col min="2049" max="2049" width="8" style="27" customWidth="1"/>
    <col min="2050" max="2050" width="11.85546875" style="27" customWidth="1"/>
    <col min="2051" max="2051" width="10.85546875" style="27" customWidth="1"/>
    <col min="2052" max="2303" width="9.140625" style="27"/>
    <col min="2304" max="2304" width="10.140625" style="27" customWidth="1"/>
    <col min="2305" max="2305" width="8" style="27" customWidth="1"/>
    <col min="2306" max="2306" width="11.85546875" style="27" customWidth="1"/>
    <col min="2307" max="2307" width="10.85546875" style="27" customWidth="1"/>
    <col min="2308" max="2559" width="9.140625" style="27"/>
    <col min="2560" max="2560" width="10.140625" style="27" customWidth="1"/>
    <col min="2561" max="2561" width="8" style="27" customWidth="1"/>
    <col min="2562" max="2562" width="11.85546875" style="27" customWidth="1"/>
    <col min="2563" max="2563" width="10.85546875" style="27" customWidth="1"/>
    <col min="2564" max="2815" width="9.140625" style="27"/>
    <col min="2816" max="2816" width="10.140625" style="27" customWidth="1"/>
    <col min="2817" max="2817" width="8" style="27" customWidth="1"/>
    <col min="2818" max="2818" width="11.85546875" style="27" customWidth="1"/>
    <col min="2819" max="2819" width="10.85546875" style="27" customWidth="1"/>
    <col min="2820" max="3071" width="9.140625" style="27"/>
    <col min="3072" max="3072" width="10.140625" style="27" customWidth="1"/>
    <col min="3073" max="3073" width="8" style="27" customWidth="1"/>
    <col min="3074" max="3074" width="11.85546875" style="27" customWidth="1"/>
    <col min="3075" max="3075" width="10.85546875" style="27" customWidth="1"/>
    <col min="3076" max="3327" width="9.140625" style="27"/>
    <col min="3328" max="3328" width="10.140625" style="27" customWidth="1"/>
    <col min="3329" max="3329" width="8" style="27" customWidth="1"/>
    <col min="3330" max="3330" width="11.85546875" style="27" customWidth="1"/>
    <col min="3331" max="3331" width="10.85546875" style="27" customWidth="1"/>
    <col min="3332" max="3583" width="9.140625" style="27"/>
    <col min="3584" max="3584" width="10.140625" style="27" customWidth="1"/>
    <col min="3585" max="3585" width="8" style="27" customWidth="1"/>
    <col min="3586" max="3586" width="11.85546875" style="27" customWidth="1"/>
    <col min="3587" max="3587" width="10.85546875" style="27" customWidth="1"/>
    <col min="3588" max="3839" width="9.140625" style="27"/>
    <col min="3840" max="3840" width="10.140625" style="27" customWidth="1"/>
    <col min="3841" max="3841" width="8" style="27" customWidth="1"/>
    <col min="3842" max="3842" width="11.85546875" style="27" customWidth="1"/>
    <col min="3843" max="3843" width="10.85546875" style="27" customWidth="1"/>
    <col min="3844" max="4095" width="9.140625" style="27"/>
    <col min="4096" max="4096" width="10.140625" style="27" customWidth="1"/>
    <col min="4097" max="4097" width="8" style="27" customWidth="1"/>
    <col min="4098" max="4098" width="11.85546875" style="27" customWidth="1"/>
    <col min="4099" max="4099" width="10.85546875" style="27" customWidth="1"/>
    <col min="4100" max="4351" width="9.140625" style="27"/>
    <col min="4352" max="4352" width="10.140625" style="27" customWidth="1"/>
    <col min="4353" max="4353" width="8" style="27" customWidth="1"/>
    <col min="4354" max="4354" width="11.85546875" style="27" customWidth="1"/>
    <col min="4355" max="4355" width="10.85546875" style="27" customWidth="1"/>
    <col min="4356" max="4607" width="9.140625" style="27"/>
    <col min="4608" max="4608" width="10.140625" style="27" customWidth="1"/>
    <col min="4609" max="4609" width="8" style="27" customWidth="1"/>
    <col min="4610" max="4610" width="11.85546875" style="27" customWidth="1"/>
    <col min="4611" max="4611" width="10.85546875" style="27" customWidth="1"/>
    <col min="4612" max="4863" width="9.140625" style="27"/>
    <col min="4864" max="4864" width="10.140625" style="27" customWidth="1"/>
    <col min="4865" max="4865" width="8" style="27" customWidth="1"/>
    <col min="4866" max="4866" width="11.85546875" style="27" customWidth="1"/>
    <col min="4867" max="4867" width="10.85546875" style="27" customWidth="1"/>
    <col min="4868" max="5119" width="9.140625" style="27"/>
    <col min="5120" max="5120" width="10.140625" style="27" customWidth="1"/>
    <col min="5121" max="5121" width="8" style="27" customWidth="1"/>
    <col min="5122" max="5122" width="11.85546875" style="27" customWidth="1"/>
    <col min="5123" max="5123" width="10.85546875" style="27" customWidth="1"/>
    <col min="5124" max="5375" width="9.140625" style="27"/>
    <col min="5376" max="5376" width="10.140625" style="27" customWidth="1"/>
    <col min="5377" max="5377" width="8" style="27" customWidth="1"/>
    <col min="5378" max="5378" width="11.85546875" style="27" customWidth="1"/>
    <col min="5379" max="5379" width="10.85546875" style="27" customWidth="1"/>
    <col min="5380" max="5631" width="9.140625" style="27"/>
    <col min="5632" max="5632" width="10.140625" style="27" customWidth="1"/>
    <col min="5633" max="5633" width="8" style="27" customWidth="1"/>
    <col min="5634" max="5634" width="11.85546875" style="27" customWidth="1"/>
    <col min="5635" max="5635" width="10.85546875" style="27" customWidth="1"/>
    <col min="5636" max="5887" width="9.140625" style="27"/>
    <col min="5888" max="5888" width="10.140625" style="27" customWidth="1"/>
    <col min="5889" max="5889" width="8" style="27" customWidth="1"/>
    <col min="5890" max="5890" width="11.85546875" style="27" customWidth="1"/>
    <col min="5891" max="5891" width="10.85546875" style="27" customWidth="1"/>
    <col min="5892" max="6143" width="9.140625" style="27"/>
    <col min="6144" max="6144" width="10.140625" style="27" customWidth="1"/>
    <col min="6145" max="6145" width="8" style="27" customWidth="1"/>
    <col min="6146" max="6146" width="11.85546875" style="27" customWidth="1"/>
    <col min="6147" max="6147" width="10.85546875" style="27" customWidth="1"/>
    <col min="6148" max="6399" width="9.140625" style="27"/>
    <col min="6400" max="6400" width="10.140625" style="27" customWidth="1"/>
    <col min="6401" max="6401" width="8" style="27" customWidth="1"/>
    <col min="6402" max="6402" width="11.85546875" style="27" customWidth="1"/>
    <col min="6403" max="6403" width="10.85546875" style="27" customWidth="1"/>
    <col min="6404" max="6655" width="9.140625" style="27"/>
    <col min="6656" max="6656" width="10.140625" style="27" customWidth="1"/>
    <col min="6657" max="6657" width="8" style="27" customWidth="1"/>
    <col min="6658" max="6658" width="11.85546875" style="27" customWidth="1"/>
    <col min="6659" max="6659" width="10.85546875" style="27" customWidth="1"/>
    <col min="6660" max="6911" width="9.140625" style="27"/>
    <col min="6912" max="6912" width="10.140625" style="27" customWidth="1"/>
    <col min="6913" max="6913" width="8" style="27" customWidth="1"/>
    <col min="6914" max="6914" width="11.85546875" style="27" customWidth="1"/>
    <col min="6915" max="6915" width="10.85546875" style="27" customWidth="1"/>
    <col min="6916" max="7167" width="9.140625" style="27"/>
    <col min="7168" max="7168" width="10.140625" style="27" customWidth="1"/>
    <col min="7169" max="7169" width="8" style="27" customWidth="1"/>
    <col min="7170" max="7170" width="11.85546875" style="27" customWidth="1"/>
    <col min="7171" max="7171" width="10.85546875" style="27" customWidth="1"/>
    <col min="7172" max="7423" width="9.140625" style="27"/>
    <col min="7424" max="7424" width="10.140625" style="27" customWidth="1"/>
    <col min="7425" max="7425" width="8" style="27" customWidth="1"/>
    <col min="7426" max="7426" width="11.85546875" style="27" customWidth="1"/>
    <col min="7427" max="7427" width="10.85546875" style="27" customWidth="1"/>
    <col min="7428" max="7679" width="9.140625" style="27"/>
    <col min="7680" max="7680" width="10.140625" style="27" customWidth="1"/>
    <col min="7681" max="7681" width="8" style="27" customWidth="1"/>
    <col min="7682" max="7682" width="11.85546875" style="27" customWidth="1"/>
    <col min="7683" max="7683" width="10.85546875" style="27" customWidth="1"/>
    <col min="7684" max="7935" width="9.140625" style="27"/>
    <col min="7936" max="7936" width="10.140625" style="27" customWidth="1"/>
    <col min="7937" max="7937" width="8" style="27" customWidth="1"/>
    <col min="7938" max="7938" width="11.85546875" style="27" customWidth="1"/>
    <col min="7939" max="7939" width="10.85546875" style="27" customWidth="1"/>
    <col min="7940" max="8191" width="9.140625" style="27"/>
    <col min="8192" max="8192" width="10.140625" style="27" customWidth="1"/>
    <col min="8193" max="8193" width="8" style="27" customWidth="1"/>
    <col min="8194" max="8194" width="11.85546875" style="27" customWidth="1"/>
    <col min="8195" max="8195" width="10.85546875" style="27" customWidth="1"/>
    <col min="8196" max="8447" width="9.140625" style="27"/>
    <col min="8448" max="8448" width="10.140625" style="27" customWidth="1"/>
    <col min="8449" max="8449" width="8" style="27" customWidth="1"/>
    <col min="8450" max="8450" width="11.85546875" style="27" customWidth="1"/>
    <col min="8451" max="8451" width="10.85546875" style="27" customWidth="1"/>
    <col min="8452" max="8703" width="9.140625" style="27"/>
    <col min="8704" max="8704" width="10.140625" style="27" customWidth="1"/>
    <col min="8705" max="8705" width="8" style="27" customWidth="1"/>
    <col min="8706" max="8706" width="11.85546875" style="27" customWidth="1"/>
    <col min="8707" max="8707" width="10.85546875" style="27" customWidth="1"/>
    <col min="8708" max="8959" width="9.140625" style="27"/>
    <col min="8960" max="8960" width="10.140625" style="27" customWidth="1"/>
    <col min="8961" max="8961" width="8" style="27" customWidth="1"/>
    <col min="8962" max="8962" width="11.85546875" style="27" customWidth="1"/>
    <col min="8963" max="8963" width="10.85546875" style="27" customWidth="1"/>
    <col min="8964" max="9215" width="9.140625" style="27"/>
    <col min="9216" max="9216" width="10.140625" style="27" customWidth="1"/>
    <col min="9217" max="9217" width="8" style="27" customWidth="1"/>
    <col min="9218" max="9218" width="11.85546875" style="27" customWidth="1"/>
    <col min="9219" max="9219" width="10.85546875" style="27" customWidth="1"/>
    <col min="9220" max="9471" width="9.140625" style="27"/>
    <col min="9472" max="9472" width="10.140625" style="27" customWidth="1"/>
    <col min="9473" max="9473" width="8" style="27" customWidth="1"/>
    <col min="9474" max="9474" width="11.85546875" style="27" customWidth="1"/>
    <col min="9475" max="9475" width="10.85546875" style="27" customWidth="1"/>
    <col min="9476" max="9727" width="9.140625" style="27"/>
    <col min="9728" max="9728" width="10.140625" style="27" customWidth="1"/>
    <col min="9729" max="9729" width="8" style="27" customWidth="1"/>
    <col min="9730" max="9730" width="11.85546875" style="27" customWidth="1"/>
    <col min="9731" max="9731" width="10.85546875" style="27" customWidth="1"/>
    <col min="9732" max="9983" width="9.140625" style="27"/>
    <col min="9984" max="9984" width="10.140625" style="27" customWidth="1"/>
    <col min="9985" max="9985" width="8" style="27" customWidth="1"/>
    <col min="9986" max="9986" width="11.85546875" style="27" customWidth="1"/>
    <col min="9987" max="9987" width="10.85546875" style="27" customWidth="1"/>
    <col min="9988" max="10239" width="9.140625" style="27"/>
    <col min="10240" max="10240" width="10.140625" style="27" customWidth="1"/>
    <col min="10241" max="10241" width="8" style="27" customWidth="1"/>
    <col min="10242" max="10242" width="11.85546875" style="27" customWidth="1"/>
    <col min="10243" max="10243" width="10.85546875" style="27" customWidth="1"/>
    <col min="10244" max="10495" width="9.140625" style="27"/>
    <col min="10496" max="10496" width="10.140625" style="27" customWidth="1"/>
    <col min="10497" max="10497" width="8" style="27" customWidth="1"/>
    <col min="10498" max="10498" width="11.85546875" style="27" customWidth="1"/>
    <col min="10499" max="10499" width="10.85546875" style="27" customWidth="1"/>
    <col min="10500" max="10751" width="9.140625" style="27"/>
    <col min="10752" max="10752" width="10.140625" style="27" customWidth="1"/>
    <col min="10753" max="10753" width="8" style="27" customWidth="1"/>
    <col min="10754" max="10754" width="11.85546875" style="27" customWidth="1"/>
    <col min="10755" max="10755" width="10.85546875" style="27" customWidth="1"/>
    <col min="10756" max="11007" width="9.140625" style="27"/>
    <col min="11008" max="11008" width="10.140625" style="27" customWidth="1"/>
    <col min="11009" max="11009" width="8" style="27" customWidth="1"/>
    <col min="11010" max="11010" width="11.85546875" style="27" customWidth="1"/>
    <col min="11011" max="11011" width="10.85546875" style="27" customWidth="1"/>
    <col min="11012" max="11263" width="9.140625" style="27"/>
    <col min="11264" max="11264" width="10.140625" style="27" customWidth="1"/>
    <col min="11265" max="11265" width="8" style="27" customWidth="1"/>
    <col min="11266" max="11266" width="11.85546875" style="27" customWidth="1"/>
    <col min="11267" max="11267" width="10.85546875" style="27" customWidth="1"/>
    <col min="11268" max="11519" width="9.140625" style="27"/>
    <col min="11520" max="11520" width="10.140625" style="27" customWidth="1"/>
    <col min="11521" max="11521" width="8" style="27" customWidth="1"/>
    <col min="11522" max="11522" width="11.85546875" style="27" customWidth="1"/>
    <col min="11523" max="11523" width="10.85546875" style="27" customWidth="1"/>
    <col min="11524" max="11775" width="9.140625" style="27"/>
    <col min="11776" max="11776" width="10.140625" style="27" customWidth="1"/>
    <col min="11777" max="11777" width="8" style="27" customWidth="1"/>
    <col min="11778" max="11778" width="11.85546875" style="27" customWidth="1"/>
    <col min="11779" max="11779" width="10.85546875" style="27" customWidth="1"/>
    <col min="11780" max="12031" width="9.140625" style="27"/>
    <col min="12032" max="12032" width="10.140625" style="27" customWidth="1"/>
    <col min="12033" max="12033" width="8" style="27" customWidth="1"/>
    <col min="12034" max="12034" width="11.85546875" style="27" customWidth="1"/>
    <col min="12035" max="12035" width="10.85546875" style="27" customWidth="1"/>
    <col min="12036" max="12287" width="9.140625" style="27"/>
    <col min="12288" max="12288" width="10.140625" style="27" customWidth="1"/>
    <col min="12289" max="12289" width="8" style="27" customWidth="1"/>
    <col min="12290" max="12290" width="11.85546875" style="27" customWidth="1"/>
    <col min="12291" max="12291" width="10.85546875" style="27" customWidth="1"/>
    <col min="12292" max="12543" width="9.140625" style="27"/>
    <col min="12544" max="12544" width="10.140625" style="27" customWidth="1"/>
    <col min="12545" max="12545" width="8" style="27" customWidth="1"/>
    <col min="12546" max="12546" width="11.85546875" style="27" customWidth="1"/>
    <col min="12547" max="12547" width="10.85546875" style="27" customWidth="1"/>
    <col min="12548" max="12799" width="9.140625" style="27"/>
    <col min="12800" max="12800" width="10.140625" style="27" customWidth="1"/>
    <col min="12801" max="12801" width="8" style="27" customWidth="1"/>
    <col min="12802" max="12802" width="11.85546875" style="27" customWidth="1"/>
    <col min="12803" max="12803" width="10.85546875" style="27" customWidth="1"/>
    <col min="12804" max="13055" width="9.140625" style="27"/>
    <col min="13056" max="13056" width="10.140625" style="27" customWidth="1"/>
    <col min="13057" max="13057" width="8" style="27" customWidth="1"/>
    <col min="13058" max="13058" width="11.85546875" style="27" customWidth="1"/>
    <col min="13059" max="13059" width="10.85546875" style="27" customWidth="1"/>
    <col min="13060" max="13311" width="9.140625" style="27"/>
    <col min="13312" max="13312" width="10.140625" style="27" customWidth="1"/>
    <col min="13313" max="13313" width="8" style="27" customWidth="1"/>
    <col min="13314" max="13314" width="11.85546875" style="27" customWidth="1"/>
    <col min="13315" max="13315" width="10.85546875" style="27" customWidth="1"/>
    <col min="13316" max="13567" width="9.140625" style="27"/>
    <col min="13568" max="13568" width="10.140625" style="27" customWidth="1"/>
    <col min="13569" max="13569" width="8" style="27" customWidth="1"/>
    <col min="13570" max="13570" width="11.85546875" style="27" customWidth="1"/>
    <col min="13571" max="13571" width="10.85546875" style="27" customWidth="1"/>
    <col min="13572" max="13823" width="9.140625" style="27"/>
    <col min="13824" max="13824" width="10.140625" style="27" customWidth="1"/>
    <col min="13825" max="13825" width="8" style="27" customWidth="1"/>
    <col min="13826" max="13826" width="11.85546875" style="27" customWidth="1"/>
    <col min="13827" max="13827" width="10.85546875" style="27" customWidth="1"/>
    <col min="13828" max="14079" width="9.140625" style="27"/>
    <col min="14080" max="14080" width="10.140625" style="27" customWidth="1"/>
    <col min="14081" max="14081" width="8" style="27" customWidth="1"/>
    <col min="14082" max="14082" width="11.85546875" style="27" customWidth="1"/>
    <col min="14083" max="14083" width="10.85546875" style="27" customWidth="1"/>
    <col min="14084" max="14335" width="9.140625" style="27"/>
    <col min="14336" max="14336" width="10.140625" style="27" customWidth="1"/>
    <col min="14337" max="14337" width="8" style="27" customWidth="1"/>
    <col min="14338" max="14338" width="11.85546875" style="27" customWidth="1"/>
    <col min="14339" max="14339" width="10.85546875" style="27" customWidth="1"/>
    <col min="14340" max="14591" width="9.140625" style="27"/>
    <col min="14592" max="14592" width="10.140625" style="27" customWidth="1"/>
    <col min="14593" max="14593" width="8" style="27" customWidth="1"/>
    <col min="14594" max="14594" width="11.85546875" style="27" customWidth="1"/>
    <col min="14595" max="14595" width="10.85546875" style="27" customWidth="1"/>
    <col min="14596" max="14847" width="9.140625" style="27"/>
    <col min="14848" max="14848" width="10.140625" style="27" customWidth="1"/>
    <col min="14849" max="14849" width="8" style="27" customWidth="1"/>
    <col min="14850" max="14850" width="11.85546875" style="27" customWidth="1"/>
    <col min="14851" max="14851" width="10.85546875" style="27" customWidth="1"/>
    <col min="14852" max="15103" width="9.140625" style="27"/>
    <col min="15104" max="15104" width="10.140625" style="27" customWidth="1"/>
    <col min="15105" max="15105" width="8" style="27" customWidth="1"/>
    <col min="15106" max="15106" width="11.85546875" style="27" customWidth="1"/>
    <col min="15107" max="15107" width="10.85546875" style="27" customWidth="1"/>
    <col min="15108" max="15359" width="9.140625" style="27"/>
    <col min="15360" max="15360" width="10.140625" style="27" customWidth="1"/>
    <col min="15361" max="15361" width="8" style="27" customWidth="1"/>
    <col min="15362" max="15362" width="11.85546875" style="27" customWidth="1"/>
    <col min="15363" max="15363" width="10.85546875" style="27" customWidth="1"/>
    <col min="15364" max="15615" width="9.140625" style="27"/>
    <col min="15616" max="15616" width="10.140625" style="27" customWidth="1"/>
    <col min="15617" max="15617" width="8" style="27" customWidth="1"/>
    <col min="15618" max="15618" width="11.85546875" style="27" customWidth="1"/>
    <col min="15619" max="15619" width="10.85546875" style="27" customWidth="1"/>
    <col min="15620" max="15871" width="9.140625" style="27"/>
    <col min="15872" max="15872" width="10.140625" style="27" customWidth="1"/>
    <col min="15873" max="15873" width="8" style="27" customWidth="1"/>
    <col min="15874" max="15874" width="11.85546875" style="27" customWidth="1"/>
    <col min="15875" max="15875" width="10.85546875" style="27" customWidth="1"/>
    <col min="15876" max="16127" width="9.140625" style="27"/>
    <col min="16128" max="16128" width="10.140625" style="27" customWidth="1"/>
    <col min="16129" max="16129" width="8" style="27" customWidth="1"/>
    <col min="16130" max="16130" width="11.85546875" style="27" customWidth="1"/>
    <col min="16131" max="16131" width="10.85546875" style="27" customWidth="1"/>
    <col min="16132" max="16384" width="9.140625" style="27"/>
  </cols>
  <sheetData>
    <row r="1" spans="1:1" x14ac:dyDescent="0.25">
      <c r="A1" s="153" t="s">
        <v>154</v>
      </c>
    </row>
    <row r="25" spans="1:9" x14ac:dyDescent="0.25">
      <c r="A25" s="154"/>
    </row>
    <row r="26" spans="1:9" s="175" customFormat="1" ht="45" customHeight="1" x14ac:dyDescent="0.25">
      <c r="A26" s="235" t="s">
        <v>145</v>
      </c>
      <c r="B26" s="235"/>
      <c r="C26" s="235"/>
      <c r="D26" s="235"/>
      <c r="E26" s="235"/>
      <c r="F26" s="235"/>
      <c r="G26" s="235"/>
      <c r="H26" s="235"/>
      <c r="I26" s="235"/>
    </row>
    <row r="27" spans="1:9" ht="17.25" customHeight="1" x14ac:dyDescent="0.25">
      <c r="A27" s="155" t="s">
        <v>131</v>
      </c>
    </row>
    <row r="28" spans="1:9" ht="17.25" customHeight="1" x14ac:dyDescent="0.25">
      <c r="A28" s="155"/>
    </row>
    <row r="29" spans="1:9" x14ac:dyDescent="0.25">
      <c r="A29" s="187" t="s">
        <v>153</v>
      </c>
    </row>
    <row r="30" spans="1:9" x14ac:dyDescent="0.25">
      <c r="A30" s="27" t="s">
        <v>133</v>
      </c>
      <c r="B30" s="29">
        <f>CORREL($B$35:$B$90,C$35:C$90)</f>
        <v>-0.56395055071993339</v>
      </c>
    </row>
    <row r="31" spans="1:9" x14ac:dyDescent="0.25">
      <c r="A31" s="27" t="s">
        <v>134</v>
      </c>
      <c r="B31" s="29">
        <f>CORREL($B$35:$B$61,C$35:C$61)</f>
        <v>0.61817255614994471</v>
      </c>
    </row>
    <row r="32" spans="1:9" x14ac:dyDescent="0.25">
      <c r="A32" s="27" t="s">
        <v>135</v>
      </c>
      <c r="B32" s="29">
        <f>CORREL($B$63:$B$90,C$63:C$90)</f>
        <v>0.2304807939147476</v>
      </c>
    </row>
    <row r="33" spans="1:4" x14ac:dyDescent="0.25">
      <c r="A33" s="4"/>
      <c r="C33" s="4"/>
      <c r="D33" s="4"/>
    </row>
    <row r="34" spans="1:4" ht="42.75" customHeight="1" x14ac:dyDescent="0.25">
      <c r="A34" s="186" t="s">
        <v>0</v>
      </c>
      <c r="B34" s="152" t="s">
        <v>130</v>
      </c>
      <c r="C34" s="152" t="s">
        <v>152</v>
      </c>
      <c r="D34" s="179" t="s">
        <v>132</v>
      </c>
    </row>
    <row r="35" spans="1:4" ht="11.25" customHeight="1" x14ac:dyDescent="0.25">
      <c r="A35" s="5">
        <v>1960</v>
      </c>
      <c r="B35" s="150">
        <v>0.91</v>
      </c>
      <c r="C35" s="6">
        <f>'Fig1'!C33</f>
        <v>0.1103860864630547</v>
      </c>
      <c r="D35" s="5">
        <v>1</v>
      </c>
    </row>
    <row r="36" spans="1:4" ht="11.25" customHeight="1" x14ac:dyDescent="0.25">
      <c r="A36" s="5">
        <f>A35+1</f>
        <v>1961</v>
      </c>
      <c r="B36" s="150">
        <v>0.91</v>
      </c>
      <c r="C36" s="6">
        <f>'Fig1'!C34</f>
        <v>0.11081719513306594</v>
      </c>
      <c r="D36" s="5">
        <v>0</v>
      </c>
    </row>
    <row r="37" spans="1:4" ht="11.25" customHeight="1" x14ac:dyDescent="0.25">
      <c r="A37" s="5">
        <f t="shared" ref="A37:A90" si="0">A36+1</f>
        <v>1962</v>
      </c>
      <c r="B37" s="150">
        <v>0.91</v>
      </c>
      <c r="C37" s="6">
        <f>'Fig1'!C35</f>
        <v>0.11120373480640794</v>
      </c>
      <c r="D37" s="5">
        <v>0</v>
      </c>
    </row>
    <row r="38" spans="1:4" ht="11.25" customHeight="1" x14ac:dyDescent="0.25">
      <c r="A38" s="5">
        <f t="shared" si="0"/>
        <v>1963</v>
      </c>
      <c r="B38" s="150">
        <v>0.91</v>
      </c>
      <c r="C38" s="6">
        <f>'Fig1'!C36</f>
        <v>0.11305834004238841</v>
      </c>
      <c r="D38" s="5">
        <v>0</v>
      </c>
    </row>
    <row r="39" spans="1:4" ht="11.25" customHeight="1" x14ac:dyDescent="0.25">
      <c r="A39" s="5">
        <f t="shared" si="0"/>
        <v>1964</v>
      </c>
      <c r="B39" s="150">
        <v>0.77</v>
      </c>
      <c r="C39" s="6">
        <f>'Fig1'!C37</f>
        <v>0.1146899307735081</v>
      </c>
      <c r="D39" s="5">
        <v>0</v>
      </c>
    </row>
    <row r="40" spans="1:4" ht="11.25" customHeight="1" x14ac:dyDescent="0.25">
      <c r="A40" s="5">
        <f t="shared" si="0"/>
        <v>1965</v>
      </c>
      <c r="B40" s="150">
        <v>0.7</v>
      </c>
      <c r="C40" s="6">
        <f>'Fig1'!C38</f>
        <v>0.11494324669163405</v>
      </c>
      <c r="D40" s="5">
        <v>0</v>
      </c>
    </row>
    <row r="41" spans="1:4" ht="11.25" customHeight="1" x14ac:dyDescent="0.25">
      <c r="A41" s="5">
        <f t="shared" si="0"/>
        <v>1966</v>
      </c>
      <c r="B41" s="150">
        <v>0.7</v>
      </c>
      <c r="C41" s="6">
        <f>'Fig1'!C39</f>
        <v>0.11515736868552763</v>
      </c>
      <c r="D41" s="5">
        <v>0</v>
      </c>
    </row>
    <row r="42" spans="1:4" ht="11.25" customHeight="1" x14ac:dyDescent="0.25">
      <c r="A42" s="5">
        <f t="shared" si="0"/>
        <v>1967</v>
      </c>
      <c r="B42" s="150">
        <v>0.7</v>
      </c>
      <c r="C42" s="6">
        <f>'Fig1'!C40</f>
        <v>0.11224971747213815</v>
      </c>
      <c r="D42" s="5">
        <v>0</v>
      </c>
    </row>
    <row r="43" spans="1:4" ht="11.25" customHeight="1" x14ac:dyDescent="0.25">
      <c r="A43" s="5">
        <f t="shared" si="0"/>
        <v>1968</v>
      </c>
      <c r="B43" s="150">
        <v>0.75249999999999995</v>
      </c>
      <c r="C43" s="6">
        <f>'Fig1'!C41</f>
        <v>0.11145129761914908</v>
      </c>
      <c r="D43" s="5">
        <v>0</v>
      </c>
    </row>
    <row r="44" spans="1:4" ht="11.25" customHeight="1" x14ac:dyDescent="0.25">
      <c r="A44" s="5">
        <f t="shared" si="0"/>
        <v>1969</v>
      </c>
      <c r="B44" s="150">
        <v>0.77</v>
      </c>
      <c r="C44" s="6">
        <f>'Fig1'!C42</f>
        <v>0.10106026471086935</v>
      </c>
      <c r="D44" s="5">
        <v>1</v>
      </c>
    </row>
    <row r="45" spans="1:4" ht="11.25" customHeight="1" x14ac:dyDescent="0.25">
      <c r="A45" s="5">
        <f t="shared" si="0"/>
        <v>1970</v>
      </c>
      <c r="B45" s="150">
        <v>0.71750000000000003</v>
      </c>
      <c r="C45" s="6">
        <f>'Fig1'!C43</f>
        <v>9.3299155800116204E-2</v>
      </c>
      <c r="D45" s="5">
        <v>0</v>
      </c>
    </row>
    <row r="46" spans="1:4" ht="11.25" customHeight="1" x14ac:dyDescent="0.25">
      <c r="A46" s="5">
        <f t="shared" si="0"/>
        <v>1971</v>
      </c>
      <c r="B46" s="150">
        <v>0.7</v>
      </c>
      <c r="C46" s="6">
        <f>'Fig1'!C44</f>
        <v>9.6309616480635699E-2</v>
      </c>
      <c r="D46" s="5">
        <v>0</v>
      </c>
    </row>
    <row r="47" spans="1:4" ht="11.25" customHeight="1" x14ac:dyDescent="0.25">
      <c r="A47" s="5">
        <f t="shared" si="0"/>
        <v>1972</v>
      </c>
      <c r="B47" s="150">
        <v>0.7</v>
      </c>
      <c r="C47" s="6">
        <f>'Fig1'!C45</f>
        <v>9.8115968640821435E-2</v>
      </c>
      <c r="D47" s="5">
        <v>0</v>
      </c>
    </row>
    <row r="48" spans="1:4" ht="11.25" customHeight="1" x14ac:dyDescent="0.25">
      <c r="A48" s="5">
        <f t="shared" si="0"/>
        <v>1973</v>
      </c>
      <c r="B48" s="150">
        <v>0.7</v>
      </c>
      <c r="C48" s="6">
        <f>'Fig1'!C46</f>
        <v>9.7143648904541954E-2</v>
      </c>
      <c r="D48" s="5">
        <v>1</v>
      </c>
    </row>
    <row r="49" spans="1:4" ht="11.25" customHeight="1" x14ac:dyDescent="0.25">
      <c r="A49" s="5">
        <f t="shared" si="0"/>
        <v>1974</v>
      </c>
      <c r="B49" s="150">
        <v>0.7</v>
      </c>
      <c r="C49" s="6">
        <f>'Fig1'!C47</f>
        <v>9.3850207684448211E-2</v>
      </c>
      <c r="D49" s="5">
        <v>0</v>
      </c>
    </row>
    <row r="50" spans="1:4" ht="11.25" customHeight="1" x14ac:dyDescent="0.25">
      <c r="A50" s="5">
        <f t="shared" si="0"/>
        <v>1975</v>
      </c>
      <c r="B50" s="150">
        <v>0.7</v>
      </c>
      <c r="C50" s="6">
        <f>'Fig1'!C48</f>
        <v>9.4064651760773887E-2</v>
      </c>
      <c r="D50" s="5">
        <v>0</v>
      </c>
    </row>
    <row r="51" spans="1:4" ht="11.25" customHeight="1" x14ac:dyDescent="0.25">
      <c r="A51" s="5">
        <f t="shared" si="0"/>
        <v>1976</v>
      </c>
      <c r="B51" s="150">
        <v>0.7</v>
      </c>
      <c r="C51" s="6">
        <f>'Fig1'!C49</f>
        <v>9.4291204392316835E-2</v>
      </c>
      <c r="D51" s="5">
        <v>0</v>
      </c>
    </row>
    <row r="52" spans="1:4" ht="11.25" customHeight="1" x14ac:dyDescent="0.25">
      <c r="A52" s="5">
        <f t="shared" si="0"/>
        <v>1977</v>
      </c>
      <c r="B52" s="150">
        <v>0.7</v>
      </c>
      <c r="C52" s="6">
        <f>'Fig1'!C50</f>
        <v>9.4899274095405453E-2</v>
      </c>
      <c r="D52" s="5">
        <v>0</v>
      </c>
    </row>
    <row r="53" spans="1:4" ht="11.25" customHeight="1" x14ac:dyDescent="0.25">
      <c r="A53" s="5">
        <f t="shared" si="0"/>
        <v>1978</v>
      </c>
      <c r="B53" s="150">
        <v>0.7</v>
      </c>
      <c r="C53" s="6">
        <f>'Fig1'!C51</f>
        <v>9.3930708108198674E-2</v>
      </c>
      <c r="D53" s="5">
        <v>0</v>
      </c>
    </row>
    <row r="54" spans="1:4" ht="11.25" customHeight="1" x14ac:dyDescent="0.25">
      <c r="A54" s="5">
        <f t="shared" si="0"/>
        <v>1979</v>
      </c>
      <c r="B54" s="150">
        <v>0.7</v>
      </c>
      <c r="C54" s="6">
        <f>'Fig1'!C52</f>
        <v>9.4899986792237198E-2</v>
      </c>
      <c r="D54" s="5">
        <v>0</v>
      </c>
    </row>
    <row r="55" spans="1:4" ht="11.25" customHeight="1" x14ac:dyDescent="0.25">
      <c r="A55" s="5">
        <f t="shared" si="0"/>
        <v>1980</v>
      </c>
      <c r="B55" s="151">
        <v>0.7</v>
      </c>
      <c r="C55" s="6">
        <f>'Fig1'!C53</f>
        <v>9.261465973160031E-2</v>
      </c>
      <c r="D55" s="5">
        <v>1</v>
      </c>
    </row>
    <row r="56" spans="1:4" ht="11.25" customHeight="1" x14ac:dyDescent="0.25">
      <c r="A56" s="5">
        <f t="shared" si="0"/>
        <v>1981</v>
      </c>
      <c r="B56" s="150">
        <v>0.69125000000000003</v>
      </c>
      <c r="C56" s="6">
        <f>'Fig1'!C54</f>
        <v>8.9262196264253163E-2</v>
      </c>
      <c r="D56" s="5">
        <v>1</v>
      </c>
    </row>
    <row r="57" spans="1:4" ht="11.25" customHeight="1" x14ac:dyDescent="0.25">
      <c r="A57" s="5">
        <f t="shared" si="0"/>
        <v>1982</v>
      </c>
      <c r="B57" s="150">
        <v>0.5</v>
      </c>
      <c r="C57" s="6">
        <f>'Fig1'!C55</f>
        <v>9.0401597762518424E-2</v>
      </c>
      <c r="D57" s="5">
        <v>0</v>
      </c>
    </row>
    <row r="58" spans="1:4" ht="11.25" customHeight="1" x14ac:dyDescent="0.25">
      <c r="A58" s="5">
        <f t="shared" si="0"/>
        <v>1983</v>
      </c>
      <c r="B58" s="150">
        <v>0.5</v>
      </c>
      <c r="C58" s="6">
        <f>'Fig1'!C56</f>
        <v>9.2487534110957156E-2</v>
      </c>
      <c r="D58" s="5">
        <v>0</v>
      </c>
    </row>
    <row r="59" spans="1:4" ht="11.25" customHeight="1" x14ac:dyDescent="0.25">
      <c r="A59" s="5">
        <f t="shared" si="0"/>
        <v>1984</v>
      </c>
      <c r="B59" s="150">
        <v>0.5</v>
      </c>
      <c r="C59" s="6">
        <f>'Fig1'!C57</f>
        <v>9.5430599975374134E-2</v>
      </c>
      <c r="D59" s="5">
        <v>0</v>
      </c>
    </row>
    <row r="60" spans="1:4" ht="11.25" customHeight="1" x14ac:dyDescent="0.25">
      <c r="A60" s="5">
        <f t="shared" si="0"/>
        <v>1985</v>
      </c>
      <c r="B60" s="150">
        <v>0.5</v>
      </c>
      <c r="C60" s="6">
        <f>'Fig1'!C58</f>
        <v>9.5622856413381044E-2</v>
      </c>
      <c r="D60" s="5">
        <v>0</v>
      </c>
    </row>
    <row r="61" spans="1:4" ht="11.25" customHeight="1" x14ac:dyDescent="0.25">
      <c r="A61" s="5">
        <f t="shared" si="0"/>
        <v>1986</v>
      </c>
      <c r="B61" s="150">
        <v>0.5</v>
      </c>
      <c r="C61" s="6">
        <f>'Fig1'!C59</f>
        <v>9.2931372728020101E-2</v>
      </c>
      <c r="D61" s="5">
        <v>0</v>
      </c>
    </row>
    <row r="62" spans="1:4" ht="11.25" customHeight="1" x14ac:dyDescent="0.25">
      <c r="A62" s="5">
        <f t="shared" si="0"/>
        <v>1987</v>
      </c>
      <c r="B62" s="150">
        <v>0.38500000000000001</v>
      </c>
      <c r="C62" s="6">
        <f>'Fig1'!C60</f>
        <v>9.6691378643522452E-2</v>
      </c>
      <c r="D62" s="5">
        <v>0</v>
      </c>
    </row>
    <row r="63" spans="1:4" ht="11.25" customHeight="1" x14ac:dyDescent="0.25">
      <c r="A63" s="5">
        <f t="shared" si="0"/>
        <v>1988</v>
      </c>
      <c r="B63" s="150">
        <v>0.28000000000000003</v>
      </c>
      <c r="C63" s="6">
        <f>'Fig1'!C61</f>
        <v>0.11618417948029981</v>
      </c>
      <c r="D63" s="5">
        <v>0</v>
      </c>
    </row>
    <row r="64" spans="1:4" ht="11.25" customHeight="1" x14ac:dyDescent="0.25">
      <c r="A64" s="5">
        <f t="shared" si="0"/>
        <v>1989</v>
      </c>
      <c r="B64" s="150">
        <v>0.28000000000000003</v>
      </c>
      <c r="C64" s="6">
        <f>'Fig1'!C62</f>
        <v>0.11126510038595104</v>
      </c>
      <c r="D64" s="5">
        <v>0</v>
      </c>
    </row>
    <row r="65" spans="1:4" ht="11.25" customHeight="1" x14ac:dyDescent="0.25">
      <c r="A65" s="5">
        <f t="shared" si="0"/>
        <v>1990</v>
      </c>
      <c r="B65" s="150">
        <v>0.28000000000000003</v>
      </c>
      <c r="C65" s="6">
        <f>'Fig1'!C63</f>
        <v>0.11287840931465051</v>
      </c>
      <c r="D65" s="5">
        <v>1</v>
      </c>
    </row>
    <row r="66" spans="1:4" ht="11.25" customHeight="1" x14ac:dyDescent="0.25">
      <c r="A66" s="5">
        <f t="shared" si="0"/>
        <v>1991</v>
      </c>
      <c r="B66" s="150">
        <v>0.31</v>
      </c>
      <c r="C66" s="6">
        <f>'Fig1'!C64</f>
        <v>0.10924309169780609</v>
      </c>
      <c r="D66" s="5">
        <v>0</v>
      </c>
    </row>
    <row r="67" spans="1:4" ht="11.25" customHeight="1" x14ac:dyDescent="0.25">
      <c r="A67" s="5">
        <f t="shared" si="0"/>
        <v>1992</v>
      </c>
      <c r="B67" s="150">
        <v>0.31</v>
      </c>
      <c r="C67" s="6">
        <f>'Fig1'!C65</f>
        <v>0.11597736769774794</v>
      </c>
      <c r="D67" s="5">
        <v>0</v>
      </c>
    </row>
    <row r="68" spans="1:4" ht="11.25" customHeight="1" x14ac:dyDescent="0.25">
      <c r="A68" s="5">
        <f t="shared" si="0"/>
        <v>1993</v>
      </c>
      <c r="B68" s="150">
        <v>0.39600000000000002</v>
      </c>
      <c r="C68" s="6">
        <f>'Fig1'!C66</f>
        <v>0.10954075171346821</v>
      </c>
      <c r="D68" s="5">
        <v>0</v>
      </c>
    </row>
    <row r="69" spans="1:4" ht="11.25" customHeight="1" x14ac:dyDescent="0.25">
      <c r="A69" s="5">
        <f t="shared" si="0"/>
        <v>1994</v>
      </c>
      <c r="B69" s="150">
        <v>0.39600000000000002</v>
      </c>
      <c r="C69" s="6">
        <f>'Fig1'!C67</f>
        <v>0.10947565686902427</v>
      </c>
      <c r="D69" s="5">
        <v>0</v>
      </c>
    </row>
    <row r="70" spans="1:4" ht="11.25" customHeight="1" x14ac:dyDescent="0.25">
      <c r="A70" s="5">
        <f t="shared" si="0"/>
        <v>1995</v>
      </c>
      <c r="B70" s="150">
        <v>0.39600000000000002</v>
      </c>
      <c r="C70" s="6">
        <f>'Fig1'!C68</f>
        <v>0.11512130249241838</v>
      </c>
      <c r="D70" s="5">
        <v>0</v>
      </c>
    </row>
    <row r="71" spans="1:4" ht="11.25" customHeight="1" x14ac:dyDescent="0.25">
      <c r="A71" s="5">
        <f t="shared" si="0"/>
        <v>1996</v>
      </c>
      <c r="B71" s="150">
        <v>0.39600000000000002</v>
      </c>
      <c r="C71" s="6">
        <f>'Fig1'!C69</f>
        <v>0.11931018728926303</v>
      </c>
      <c r="D71" s="5">
        <v>0</v>
      </c>
    </row>
    <row r="72" spans="1:4" ht="11.25" customHeight="1" x14ac:dyDescent="0.25">
      <c r="A72" s="5">
        <f t="shared" si="0"/>
        <v>1997</v>
      </c>
      <c r="B72" s="150">
        <v>0.39600000000000002</v>
      </c>
      <c r="C72" s="6">
        <f>'Fig1'!C70</f>
        <v>0.12490294670435617</v>
      </c>
      <c r="D72" s="5">
        <v>0</v>
      </c>
    </row>
    <row r="73" spans="1:4" ht="11.25" customHeight="1" x14ac:dyDescent="0.25">
      <c r="A73" s="5">
        <f t="shared" si="0"/>
        <v>1998</v>
      </c>
      <c r="B73" s="150">
        <v>0.39600000000000002</v>
      </c>
      <c r="C73" s="6">
        <f>'Fig1'!C71</f>
        <v>0.12637675646198396</v>
      </c>
      <c r="D73" s="5">
        <v>0</v>
      </c>
    </row>
    <row r="74" spans="1:4" ht="11.25" customHeight="1" x14ac:dyDescent="0.25">
      <c r="A74" s="5">
        <f t="shared" si="0"/>
        <v>1999</v>
      </c>
      <c r="B74" s="150">
        <v>0.39600000000000002</v>
      </c>
      <c r="C74" s="6">
        <f>'Fig1'!C72</f>
        <v>0.13162035713692485</v>
      </c>
      <c r="D74" s="5">
        <v>0</v>
      </c>
    </row>
    <row r="75" spans="1:4" ht="11.25" customHeight="1" x14ac:dyDescent="0.25">
      <c r="A75" s="5">
        <f t="shared" si="0"/>
        <v>2000</v>
      </c>
      <c r="B75" s="150">
        <v>0.39600000000000002</v>
      </c>
      <c r="C75" s="6">
        <f>'Fig1'!C73</f>
        <v>0.13670178501652119</v>
      </c>
      <c r="D75" s="5">
        <v>0</v>
      </c>
    </row>
    <row r="76" spans="1:4" ht="11.25" customHeight="1" x14ac:dyDescent="0.25">
      <c r="A76" s="5">
        <f t="shared" si="0"/>
        <v>2001</v>
      </c>
      <c r="B76" s="150">
        <v>0.39100000000000001</v>
      </c>
      <c r="C76" s="6">
        <f>'Fig1'!C74</f>
        <v>0.12713426863166885</v>
      </c>
      <c r="D76" s="5">
        <v>1</v>
      </c>
    </row>
    <row r="77" spans="1:4" ht="11.25" customHeight="1" x14ac:dyDescent="0.25">
      <c r="A77" s="5">
        <f t="shared" si="0"/>
        <v>2002</v>
      </c>
      <c r="B77" s="150">
        <v>0.38600000000000001</v>
      </c>
      <c r="C77" s="6">
        <f>'Fig1'!C75</f>
        <v>0.12068197568424517</v>
      </c>
      <c r="D77" s="5">
        <v>0</v>
      </c>
    </row>
    <row r="78" spans="1:4" ht="11.25" customHeight="1" x14ac:dyDescent="0.25">
      <c r="A78" s="5">
        <f t="shared" si="0"/>
        <v>2003</v>
      </c>
      <c r="B78" s="150">
        <v>0.35</v>
      </c>
      <c r="C78" s="6">
        <f>'Fig1'!C76</f>
        <v>0.12377478129489432</v>
      </c>
      <c r="D78" s="5">
        <v>0</v>
      </c>
    </row>
    <row r="79" spans="1:4" ht="11.25" customHeight="1" x14ac:dyDescent="0.25">
      <c r="A79" s="5">
        <f t="shared" si="0"/>
        <v>2004</v>
      </c>
      <c r="B79" s="150">
        <v>0.35</v>
      </c>
      <c r="C79" s="6">
        <f>'Fig1'!C77</f>
        <v>0.13260924234253701</v>
      </c>
      <c r="D79" s="5">
        <v>0</v>
      </c>
    </row>
    <row r="80" spans="1:4" ht="11.25" customHeight="1" x14ac:dyDescent="0.25">
      <c r="A80" s="5">
        <f t="shared" si="0"/>
        <v>2005</v>
      </c>
      <c r="B80" s="151">
        <v>0.35</v>
      </c>
      <c r="C80" s="6">
        <f>'Fig1'!C78</f>
        <v>0.14257478164468423</v>
      </c>
      <c r="D80" s="5">
        <v>0</v>
      </c>
    </row>
    <row r="81" spans="1:4" ht="11.25" customHeight="1" x14ac:dyDescent="0.25">
      <c r="A81" s="5">
        <f t="shared" si="0"/>
        <v>2006</v>
      </c>
      <c r="B81" s="151">
        <v>0.35</v>
      </c>
      <c r="C81" s="6">
        <f>'Fig1'!C79</f>
        <v>0.14696344047345955</v>
      </c>
      <c r="D81" s="5">
        <v>0</v>
      </c>
    </row>
    <row r="82" spans="1:4" ht="11.25" customHeight="1" x14ac:dyDescent="0.25">
      <c r="A82" s="5">
        <f t="shared" si="0"/>
        <v>2007</v>
      </c>
      <c r="B82" s="151">
        <v>0.35</v>
      </c>
      <c r="C82" s="6">
        <f>'Fig1'!C80</f>
        <v>0.14610594510750965</v>
      </c>
      <c r="D82" s="5">
        <v>1</v>
      </c>
    </row>
    <row r="83" spans="1:4" ht="11.25" customHeight="1" x14ac:dyDescent="0.25">
      <c r="A83" s="5">
        <f t="shared" si="0"/>
        <v>2008</v>
      </c>
      <c r="B83" s="151">
        <v>0.35</v>
      </c>
      <c r="C83" s="6">
        <f>'Fig1'!C81</f>
        <v>0.13955021491106612</v>
      </c>
      <c r="D83" s="5">
        <v>0</v>
      </c>
    </row>
    <row r="84" spans="1:4" ht="11.25" customHeight="1" x14ac:dyDescent="0.25">
      <c r="A84" s="5">
        <f t="shared" si="0"/>
        <v>2009</v>
      </c>
      <c r="B84" s="151">
        <v>0.35</v>
      </c>
      <c r="C84" s="6">
        <f>'Fig1'!C82</f>
        <v>0.13091121874891942</v>
      </c>
      <c r="D84" s="5">
        <v>0</v>
      </c>
    </row>
    <row r="85" spans="1:4" ht="11.25" customHeight="1" x14ac:dyDescent="0.25">
      <c r="A85" s="5">
        <f t="shared" si="0"/>
        <v>2010</v>
      </c>
      <c r="B85" s="151">
        <v>0.35</v>
      </c>
      <c r="C85" s="6">
        <f>'Fig1'!C83</f>
        <v>0.14296488171438282</v>
      </c>
      <c r="D85" s="5">
        <v>0</v>
      </c>
    </row>
    <row r="86" spans="1:4" ht="11.25" customHeight="1" x14ac:dyDescent="0.25">
      <c r="A86" s="5">
        <f t="shared" si="0"/>
        <v>2011</v>
      </c>
      <c r="B86" s="150">
        <v>0.35</v>
      </c>
      <c r="C86" s="6">
        <f>'Fig1'!C84</f>
        <v>0.13842295139515765</v>
      </c>
      <c r="D86" s="5">
        <v>0</v>
      </c>
    </row>
    <row r="87" spans="1:4" ht="11.25" customHeight="1" x14ac:dyDescent="0.25">
      <c r="A87" s="5">
        <f t="shared" si="0"/>
        <v>2012</v>
      </c>
      <c r="B87" s="150">
        <v>0.35</v>
      </c>
      <c r="C87" s="6">
        <f>'Fig1'!C85</f>
        <v>0.15229122380983121</v>
      </c>
      <c r="D87" s="5">
        <v>0</v>
      </c>
    </row>
    <row r="88" spans="1:4" ht="11.25" customHeight="1" x14ac:dyDescent="0.25">
      <c r="A88" s="5">
        <f t="shared" si="0"/>
        <v>2013</v>
      </c>
      <c r="B88" s="150">
        <v>0.39600000000000002</v>
      </c>
      <c r="C88" s="6">
        <f>'Fig1'!C86</f>
        <v>0.13896760061229452</v>
      </c>
      <c r="D88" s="5">
        <v>0</v>
      </c>
    </row>
    <row r="89" spans="1:4" ht="11.25" customHeight="1" x14ac:dyDescent="0.25">
      <c r="A89" s="5">
        <f t="shared" si="0"/>
        <v>2014</v>
      </c>
      <c r="B89" s="151">
        <v>0.39600000000000002</v>
      </c>
      <c r="C89" s="6">
        <f>'Fig1'!C87</f>
        <v>0.14277984870529348</v>
      </c>
      <c r="D89" s="5">
        <v>0</v>
      </c>
    </row>
    <row r="90" spans="1:4" ht="11.25" customHeight="1" x14ac:dyDescent="0.25">
      <c r="A90" s="157">
        <f t="shared" si="0"/>
        <v>2015</v>
      </c>
      <c r="B90" s="185">
        <v>0.39600000000000002</v>
      </c>
      <c r="C90" s="173">
        <f>'Fig1'!C88</f>
        <v>0.14118367565625728</v>
      </c>
      <c r="D90" s="157">
        <v>0</v>
      </c>
    </row>
    <row r="91" spans="1:4" x14ac:dyDescent="0.25">
      <c r="A91" s="5"/>
      <c r="C91" s="49"/>
    </row>
    <row r="92" spans="1:4" x14ac:dyDescent="0.25">
      <c r="A92" s="156"/>
    </row>
    <row r="93" spans="1:4" x14ac:dyDescent="0.25">
      <c r="A93" s="156"/>
    </row>
    <row r="94" spans="1:4" x14ac:dyDescent="0.25">
      <c r="A94" s="5"/>
    </row>
    <row r="95" spans="1:4" x14ac:dyDescent="0.25">
      <c r="A95" s="5"/>
    </row>
    <row r="96" spans="1:4"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sheetData>
  <mergeCells count="1">
    <mergeCell ref="A26:I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Table1</vt:lpstr>
      <vt:lpstr>Tab2</vt:lpstr>
      <vt:lpstr>Fig1</vt:lpstr>
      <vt:lpstr>Fig2</vt:lpstr>
      <vt:lpstr>Fig 3</vt:lpstr>
      <vt:lpstr>Fig4</vt:lpstr>
      <vt:lpstr>AS-PSZ</vt:lpstr>
      <vt:lpstr>Growth</vt:lpstr>
      <vt:lpstr>TopRates</vt:lpstr>
      <vt:lpstr>Charitable</vt:lpstr>
      <vt:lpstr>Tab1-Details</vt:lpstr>
      <vt:lpstr>1962</vt:lpstr>
      <vt:lpstr>2014</vt:lpstr>
      <vt:lpstr>PSZ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david.splinter</dc:creator>
  <cp:lastModifiedBy>Splinter, David</cp:lastModifiedBy>
  <dcterms:created xsi:type="dcterms:W3CDTF">2018-11-09T16:33:10Z</dcterms:created>
  <dcterms:modified xsi:type="dcterms:W3CDTF">2020-07-09T16:12:44Z</dcterms:modified>
</cp:coreProperties>
</file>